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СМЕТА" sheetId="1" r:id="rId3"/>
    <sheet state="visible" name="ДЕТАЛИЗАЦИЯ" sheetId="2" r:id="rId4"/>
    <sheet state="visible" name="ВЗНОСЫ" sheetId="3" r:id="rId5"/>
    <sheet state="visible" name="ЭЛЕКТРО" sheetId="4" r:id="rId6"/>
  </sheets>
  <definedNames/>
  <calcPr/>
</workbook>
</file>

<file path=xl/sharedStrings.xml><?xml version="1.0" encoding="utf-8"?>
<sst xmlns="http://schemas.openxmlformats.org/spreadsheetml/2006/main" count="489" uniqueCount="190">
  <si>
    <t>СМЕТА ДОХОДОВ И РАСХОДОВ ДНТ "КОЛОКОЛЬЦЕВО" НА 2018 ГОД</t>
  </si>
  <si>
    <t>ОБЩАЯ СМЕТА РАСХОДОВ ДНТ "КОЛОКОЛЬЦЕВО"</t>
  </si>
  <si>
    <t>N участка</t>
  </si>
  <si>
    <t>ФОТ ПРЕДСЕДАТЕЛЯ ПРАВЛЕНИЯ</t>
  </si>
  <si>
    <t>Взносы в ПФР</t>
  </si>
  <si>
    <t>2018 ГОД</t>
  </si>
  <si>
    <t>Взносы в ФСС</t>
  </si>
  <si>
    <t>Взносы в ФСС НС</t>
  </si>
  <si>
    <t>Взносы в ФОМС</t>
  </si>
  <si>
    <t>НДФЛ</t>
  </si>
  <si>
    <t xml:space="preserve"> </t>
  </si>
  <si>
    <t>В МЕСЯЦ</t>
  </si>
  <si>
    <t>К перечислению председателю</t>
  </si>
  <si>
    <t>ИТОГО</t>
  </si>
  <si>
    <t>Собственник</t>
  </si>
  <si>
    <t>Январь</t>
  </si>
  <si>
    <t>Февраль</t>
  </si>
  <si>
    <t>Март</t>
  </si>
  <si>
    <t>ФОТ УПРАВЛЯЮЩЕГО</t>
  </si>
  <si>
    <t>Апрель</t>
  </si>
  <si>
    <t>Май</t>
  </si>
  <si>
    <t>Июнь</t>
  </si>
  <si>
    <t>В ГОД</t>
  </si>
  <si>
    <t>Июль</t>
  </si>
  <si>
    <t>ФОТ председателя правления, включая ПФР, ФСС, ФМС, НДФЛ</t>
  </si>
  <si>
    <t>К перечислению управляющему</t>
  </si>
  <si>
    <t>Август</t>
  </si>
  <si>
    <t>Сентябрь</t>
  </si>
  <si>
    <t>Октябрь</t>
  </si>
  <si>
    <t>Ноябрь</t>
  </si>
  <si>
    <t>Декабрь</t>
  </si>
  <si>
    <t>ФОТ ЭЛЕКТРИКА</t>
  </si>
  <si>
    <t>Всего</t>
  </si>
  <si>
    <t>1-2</t>
  </si>
  <si>
    <t>К перечислению электрику</t>
  </si>
  <si>
    <t>Фомина Зинаида Алексеевна</t>
  </si>
  <si>
    <t>БЛАГОУСТРОЙСТВО</t>
  </si>
  <si>
    <t>РЕМОНТЫ ДОРОГИ 3 КМ С ПОДСЫПКОЙ</t>
  </si>
  <si>
    <t>ФОТ управляющего, включая ПФР, ФСС, ФМС, НДФЛ</t>
  </si>
  <si>
    <t>ФОТ электрика, включая ПФР, ФСС, ФМС, НДФЛ</t>
  </si>
  <si>
    <t>РЕМОНТ ВНУТРЕННЕЙ ДОРОГИ С ПОДСЫПКОЙ</t>
  </si>
  <si>
    <t>Земельный налог</t>
  </si>
  <si>
    <t>РЕМОНТНЫЕ РАБОТЫ НА ТЕРРИТОРИИ</t>
  </si>
  <si>
    <t>ПОКОСНЫЕ РАБОТЫ</t>
  </si>
  <si>
    <t>УБОРКА СНЕГА</t>
  </si>
  <si>
    <t>ГРЕЙДЕР</t>
  </si>
  <si>
    <t>ПРОЧИЕ</t>
  </si>
  <si>
    <t>АРЕНДА ЗАЛА</t>
  </si>
  <si>
    <t>Услуги по охране</t>
  </si>
  <si>
    <t>ЗАМЕНА СВЕТИЛЬНИКОВ МОП</t>
  </si>
  <si>
    <t>НОТАРИАТ</t>
  </si>
  <si>
    <t>ЭЦП</t>
  </si>
  <si>
    <t>МЕЛКИЙ ИНВЕНТАРЬ</t>
  </si>
  <si>
    <t>АВТОМАТЫ И РАСХОДНЫЕ МАТЕРИАЛЫ</t>
  </si>
  <si>
    <t>ЛЕТО</t>
  </si>
  <si>
    <t>Услуги по бухгалтерскому учету</t>
  </si>
  <si>
    <t>БУХГАЛТЕРСКАЯ И ЛЕСНАЯ ОТЧЕТНОСТЬ</t>
  </si>
  <si>
    <t>Услуги по обслуживанию насосной станции</t>
  </si>
  <si>
    <t>АРЕНДА ЗЕМЕЛЬНОГО УЧАСТКА</t>
  </si>
  <si>
    <t>РКО</t>
  </si>
  <si>
    <t>Услуги по размещению и вывозу бытовых отходов</t>
  </si>
  <si>
    <t>БЛАГОУСТРОЙСТВО ЛЕСНОГО УЧАСТКА</t>
  </si>
  <si>
    <t>Услуги связи (охрана)</t>
  </si>
  <si>
    <t>3-4</t>
  </si>
  <si>
    <t>Услуги хостинга (сайт)</t>
  </si>
  <si>
    <t>Услуги банка (РКО)</t>
  </si>
  <si>
    <t>Электроснабжение МОП (охрана, насосная станция, освещение, потери)</t>
  </si>
  <si>
    <t>Благоустройство (покос, снег, грейдер, ремонт и др.)</t>
  </si>
  <si>
    <t>Содержание дочернего ООО "Лето"</t>
  </si>
  <si>
    <t>Содержание сторожевой собаки</t>
  </si>
  <si>
    <t>5-6</t>
  </si>
  <si>
    <t>Горишняков Сергей Александрович</t>
  </si>
  <si>
    <t>7-8</t>
  </si>
  <si>
    <t>Козлова Клавдия Ивановна</t>
  </si>
  <si>
    <t>Прочее (инвентарь, нотариат, аренда зала, и др.)</t>
  </si>
  <si>
    <t>Непредвиденные расходы</t>
  </si>
  <si>
    <t>9-10</t>
  </si>
  <si>
    <t>Архипов Глеб Владимирович</t>
  </si>
  <si>
    <t>ВСЕГО</t>
  </si>
  <si>
    <t>11-12</t>
  </si>
  <si>
    <t>Молдованов Андрей Владимирович</t>
  </si>
  <si>
    <t>13-14</t>
  </si>
  <si>
    <t>Ветров Геннадий Иванович</t>
  </si>
  <si>
    <t>15</t>
  </si>
  <si>
    <t>Перепелкин Владислав Александрович</t>
  </si>
  <si>
    <t>ОБЩАЯ СМЕТА ДОХОДОВ ДНТ "КОЛОКОЛЬЦЕВО"</t>
  </si>
  <si>
    <t>16</t>
  </si>
  <si>
    <t>Добровольская Наталья Вячеславовна</t>
  </si>
  <si>
    <t xml:space="preserve">  </t>
  </si>
  <si>
    <t>17</t>
  </si>
  <si>
    <t>Васильева Алина Владимировна</t>
  </si>
  <si>
    <t>Переходящий остаток средств на 2018 год</t>
  </si>
  <si>
    <t>18-20</t>
  </si>
  <si>
    <t>Жукова Лариса Юрьевна</t>
  </si>
  <si>
    <t>19-21</t>
  </si>
  <si>
    <t>Назаров Владимир Владимирович</t>
  </si>
  <si>
    <t>22</t>
  </si>
  <si>
    <t>Жуков Валерий Викторович</t>
  </si>
  <si>
    <t>23</t>
  </si>
  <si>
    <t>Подлесных Мария Владимировна</t>
  </si>
  <si>
    <t>24-25</t>
  </si>
  <si>
    <t>Сопрачев Константин Александрович</t>
  </si>
  <si>
    <t>26</t>
  </si>
  <si>
    <t>Овчаров Андрей Владимирович</t>
  </si>
  <si>
    <t>27-28</t>
  </si>
  <si>
    <t>Марков Кирилл Сергеевич</t>
  </si>
  <si>
    <t>29</t>
  </si>
  <si>
    <t>Волошин Сергей Владимирович</t>
  </si>
  <si>
    <t>Реализация услуг в 2018 году</t>
  </si>
  <si>
    <t>30-31</t>
  </si>
  <si>
    <t>Ясинская Анастасия Юрьевна</t>
  </si>
  <si>
    <t>32</t>
  </si>
  <si>
    <t>Латышева Алина Валерьевна</t>
  </si>
  <si>
    <t>Ежемесячные взносы на 2018 год</t>
  </si>
  <si>
    <t>33</t>
  </si>
  <si>
    <t>Эзергайль Александр Александрович</t>
  </si>
  <si>
    <t>34</t>
  </si>
  <si>
    <t>Анишенков Юрий Вениаминович</t>
  </si>
  <si>
    <t>35</t>
  </si>
  <si>
    <t>Войцюх Анатолий Николаевич</t>
  </si>
  <si>
    <t>36-37</t>
  </si>
  <si>
    <t>Белов Сергей Анатольевич</t>
  </si>
  <si>
    <t>38(*)</t>
  </si>
  <si>
    <t>Сантти Роман Рафаэльевич</t>
  </si>
  <si>
    <t>Ежемесячные взносы</t>
  </si>
  <si>
    <t>Размер</t>
  </si>
  <si>
    <t>Количество участков</t>
  </si>
  <si>
    <t>40(*)</t>
  </si>
  <si>
    <t>Фатеев Павел Александрович</t>
  </si>
  <si>
    <t>Всего в месяц</t>
  </si>
  <si>
    <t>41</t>
  </si>
  <si>
    <t>Осипов Андрей Анатольевич</t>
  </si>
  <si>
    <t>В год</t>
  </si>
  <si>
    <t>42</t>
  </si>
  <si>
    <t>Акулов Андрей Аркадьевич</t>
  </si>
  <si>
    <t>43</t>
  </si>
  <si>
    <t>Участки-1 (12 соток)</t>
  </si>
  <si>
    <t>44</t>
  </si>
  <si>
    <t>Ганаков Владимир Анатольевич</t>
  </si>
  <si>
    <t>45</t>
  </si>
  <si>
    <t>Кузьменко Татьяна Никитична</t>
  </si>
  <si>
    <t>46</t>
  </si>
  <si>
    <t>Дементьева Ольга Сергеевна</t>
  </si>
  <si>
    <t>47</t>
  </si>
  <si>
    <t>Соколов Владимир Борисович</t>
  </si>
  <si>
    <t>48-49</t>
  </si>
  <si>
    <t>Соколова Елена Николаевна</t>
  </si>
  <si>
    <t>50</t>
  </si>
  <si>
    <t>Плеханов Игорь Альфредович</t>
  </si>
  <si>
    <t>51(*)</t>
  </si>
  <si>
    <t>Караваев Александр Владимирович</t>
  </si>
  <si>
    <t>53(*)</t>
  </si>
  <si>
    <t>Участки-1,5 (18 соток)</t>
  </si>
  <si>
    <t>Сальвук Светлана Юлиановна</t>
  </si>
  <si>
    <t>54</t>
  </si>
  <si>
    <t>Морозов Алексей Борисович</t>
  </si>
  <si>
    <t>55</t>
  </si>
  <si>
    <t>Васильев Игорь Олегович</t>
  </si>
  <si>
    <t>56</t>
  </si>
  <si>
    <t>Участки-2 (24 сотки)</t>
  </si>
  <si>
    <t>Сычев Михаил Викторович</t>
  </si>
  <si>
    <t>РАЗВИТИЕ ИНФРАСТРУКТУРЫ</t>
  </si>
  <si>
    <t>Расходы, в том числе:</t>
  </si>
  <si>
    <t xml:space="preserve">          доп.мощность и тех.перевооружение электрохозяйства</t>
  </si>
  <si>
    <t>9219666205 павел 40</t>
  </si>
  <si>
    <t>Доходы, в том числе:</t>
  </si>
  <si>
    <t xml:space="preserve">          переходящий остаток средств на 2018 год</t>
  </si>
  <si>
    <t xml:space="preserve">          целевое финансирование на развитие инфраструктуры и проценты</t>
  </si>
  <si>
    <t>Январь 31.01.2018</t>
  </si>
  <si>
    <t>Февраль 28.02.2018</t>
  </si>
  <si>
    <t>Март 31.03.2018</t>
  </si>
  <si>
    <t>Апрель 30.04.2018</t>
  </si>
  <si>
    <t>Май 31.05.2018</t>
  </si>
  <si>
    <t>Июнь 30.06.2018</t>
  </si>
  <si>
    <t>Т1</t>
  </si>
  <si>
    <t>Т2</t>
  </si>
  <si>
    <t>Тариф</t>
  </si>
  <si>
    <t>Показания</t>
  </si>
  <si>
    <t>Расход</t>
  </si>
  <si>
    <t>Цена</t>
  </si>
  <si>
    <t>Платеж</t>
  </si>
  <si>
    <t>Начислено</t>
  </si>
  <si>
    <t>Оплачено</t>
  </si>
  <si>
    <t>ДОЛГ</t>
  </si>
  <si>
    <t>27</t>
  </si>
  <si>
    <t>28</t>
  </si>
  <si>
    <t>38</t>
  </si>
  <si>
    <t>40</t>
  </si>
  <si>
    <t>51</t>
  </si>
  <si>
    <t>53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</si>
</sst>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&quot;р.&quot;"/>
    <numFmt numFmtId="165" formatCode="#,##0.00&quot;р.&quot;"/>
  </numFmts>
  <fonts count="8">
    <font>
      <sz val="10.0"/>
      <color rgb="FF000000"/>
      <name val="Arimo"/>
    </font>
    <font>
      <b/>
      <sz val="10.0"/>
      <name val="Arial"/>
    </font>
    <font>
      <b/>
      <sz val="14.0"/>
      <name val="Arial"/>
    </font>
    <font>
      <sz val="10.0"/>
      <name val="Arial"/>
    </font>
    <font>
      <sz val="10.0"/>
      <name val="Arimo"/>
    </font>
    <font>
      <b/>
      <sz val="10.0"/>
      <name val="Arimo"/>
    </font>
    <font/>
    <font>
      <sz val="10.0"/>
      <color rgb="FF000000"/>
      <name val="Arial"/>
    </font>
  </fonts>
  <fills count="8">
    <fill>
      <patternFill patternType="none"/>
    </fill>
    <fill>
      <patternFill patternType="lightGray"/>
    </fill>
    <fill>
      <patternFill patternType="solid">
        <fgColor rgb="FFFF0000"/>
        <bgColor rgb="FFFF0000"/>
      </patternFill>
    </fill>
    <fill>
      <patternFill patternType="solid">
        <fgColor rgb="FFCC4125"/>
        <bgColor rgb="FFCC4125"/>
      </patternFill>
    </fill>
    <fill>
      <patternFill patternType="solid">
        <fgColor rgb="FFCCFFFF"/>
        <bgColor rgb="FFCCFFFF"/>
      </patternFill>
    </fill>
    <fill>
      <patternFill patternType="solid">
        <fgColor rgb="FFCCFFCC"/>
        <bgColor rgb="FFCCFFCC"/>
      </patternFill>
    </fill>
    <fill>
      <patternFill patternType="solid">
        <fgColor rgb="FFFF9900"/>
        <bgColor rgb="FFFF9900"/>
      </patternFill>
    </fill>
    <fill>
      <patternFill patternType="solid">
        <fgColor rgb="FFFFCC99"/>
        <bgColor rgb="FFFFCC99"/>
      </patternFill>
    </fill>
  </fills>
  <borders count="60">
    <border/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bottom style="thin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medium">
        <color rgb="FF000000"/>
      </left>
      <top style="thin">
        <color rgb="FF000000"/>
      </top>
    </border>
    <border>
      <left style="medium">
        <color rgb="FF000000"/>
      </left>
      <right style="medium">
        <color rgb="FF000000"/>
      </right>
      <top style="thin">
        <color rgb="FF000000"/>
      </top>
    </border>
    <border>
      <right style="medium">
        <color rgb="FF000000"/>
      </right>
      <top style="thin">
        <color rgb="FF000000"/>
      </top>
    </border>
    <border>
      <right style="thin">
        <color rgb="FF000000"/>
      </right>
    </border>
    <border>
      <left style="thin">
        <color rgb="FF000000"/>
      </left>
    </border>
    <border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right style="medium">
        <color rgb="FF000000"/>
      </right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/>
      <right style="thin">
        <color rgb="FF000000"/>
      </right>
      <top style="thin">
        <color rgb="FF000000"/>
      </top>
      <bottom/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top style="medium">
        <color rgb="FF000000"/>
      </top>
    </border>
    <border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84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wrapText="0"/>
    </xf>
    <xf borderId="0" fillId="0" fontId="2" numFmtId="0" xfId="0" applyAlignment="1" applyFont="1">
      <alignment readingOrder="0" shrinkToFit="0" wrapText="0"/>
    </xf>
    <xf borderId="0" fillId="0" fontId="3" numFmtId="0" xfId="0" applyAlignment="1" applyFont="1">
      <alignment shrinkToFit="0" wrapText="0"/>
    </xf>
    <xf borderId="0" fillId="0" fontId="4" numFmtId="0" xfId="0" applyAlignment="1" applyFont="1">
      <alignment shrinkToFit="0" wrapText="0"/>
    </xf>
    <xf borderId="0" fillId="0" fontId="0" numFmtId="0" xfId="0" applyAlignment="1" applyFont="1">
      <alignment shrinkToFit="0" wrapText="0"/>
    </xf>
    <xf borderId="0" fillId="0" fontId="1" numFmtId="0" xfId="0" applyAlignment="1" applyFont="1">
      <alignment horizontal="center" shrinkToFit="0" wrapText="0"/>
    </xf>
    <xf borderId="1" fillId="0" fontId="1" numFmtId="0" xfId="0" applyAlignment="1" applyBorder="1" applyFont="1">
      <alignment shrinkToFit="0" wrapText="0"/>
    </xf>
    <xf borderId="0" fillId="0" fontId="1" numFmtId="0" xfId="0" applyAlignment="1" applyFont="1">
      <alignment shrinkToFit="0" wrapText="0"/>
    </xf>
    <xf borderId="2" fillId="0" fontId="3" numFmtId="0" xfId="0" applyAlignment="1" applyBorder="1" applyFont="1">
      <alignment shrinkToFit="0" wrapText="0"/>
    </xf>
    <xf borderId="0" fillId="0" fontId="5" numFmtId="0" xfId="0" applyAlignment="1" applyFont="1">
      <alignment shrinkToFit="0" wrapText="0"/>
    </xf>
    <xf borderId="3" fillId="0" fontId="3" numFmtId="0" xfId="0" applyAlignment="1" applyBorder="1" applyFont="1">
      <alignment shrinkToFit="0" wrapText="0"/>
    </xf>
    <xf borderId="4" fillId="0" fontId="3" numFmtId="0" xfId="0" applyAlignment="1" applyBorder="1" applyFont="1">
      <alignment shrinkToFit="0" wrapText="0"/>
    </xf>
    <xf borderId="5" fillId="0" fontId="3" numFmtId="164" xfId="0" applyAlignment="1" applyBorder="1" applyFont="1" applyNumberFormat="1">
      <alignment shrinkToFit="0" wrapText="0"/>
    </xf>
    <xf borderId="6" fillId="0" fontId="1" numFmtId="0" xfId="0" applyAlignment="1" applyBorder="1" applyFont="1">
      <alignment horizontal="center" readingOrder="0" shrinkToFit="0" wrapText="0"/>
    </xf>
    <xf borderId="7" fillId="0" fontId="6" numFmtId="0" xfId="0" applyBorder="1" applyFont="1"/>
    <xf borderId="8" fillId="0" fontId="3" numFmtId="0" xfId="0" applyAlignment="1" applyBorder="1" applyFont="1">
      <alignment shrinkToFit="0" wrapText="0"/>
    </xf>
    <xf borderId="9" fillId="0" fontId="1" numFmtId="0" xfId="0" applyAlignment="1" applyBorder="1" applyFont="1">
      <alignment horizontal="center" shrinkToFit="0" wrapText="0"/>
    </xf>
    <xf borderId="10" fillId="0" fontId="1" numFmtId="0" xfId="0" applyAlignment="1" applyBorder="1" applyFont="1">
      <alignment shrinkToFit="0" wrapText="0"/>
    </xf>
    <xf borderId="11" fillId="0" fontId="1" numFmtId="0" xfId="0" applyAlignment="1" applyBorder="1" applyFont="1">
      <alignment horizontal="center" shrinkToFit="0" wrapText="0"/>
    </xf>
    <xf borderId="12" fillId="0" fontId="1" numFmtId="164" xfId="0" applyAlignment="1" applyBorder="1" applyFont="1" applyNumberFormat="1">
      <alignment shrinkToFit="0" wrapText="0"/>
    </xf>
    <xf borderId="13" fillId="0" fontId="1" numFmtId="0" xfId="0" applyAlignment="1" applyBorder="1" applyFont="1">
      <alignment horizontal="center" shrinkToFit="0" wrapText="0"/>
    </xf>
    <xf borderId="14" fillId="0" fontId="1" numFmtId="0" xfId="0" applyAlignment="1" applyBorder="1" applyFont="1">
      <alignment horizontal="center" shrinkToFit="0" wrapText="0"/>
    </xf>
    <xf borderId="7" fillId="0" fontId="1" numFmtId="0" xfId="0" applyAlignment="1" applyBorder="1" applyFont="1">
      <alignment horizontal="center" shrinkToFit="0" wrapText="0"/>
    </xf>
    <xf borderId="15" fillId="0" fontId="1" numFmtId="0" xfId="0" applyAlignment="1" applyBorder="1" applyFont="1">
      <alignment horizontal="center" shrinkToFit="0" wrapText="0"/>
    </xf>
    <xf borderId="16" fillId="0" fontId="3" numFmtId="0" xfId="0" applyAlignment="1" applyBorder="1" applyFont="1">
      <alignment shrinkToFit="0" wrapText="0"/>
    </xf>
    <xf borderId="17" fillId="0" fontId="1" numFmtId="0" xfId="0" applyAlignment="1" applyBorder="1" applyFont="1">
      <alignment horizontal="center" shrinkToFit="0" wrapText="0"/>
    </xf>
    <xf borderId="18" fillId="0" fontId="1" numFmtId="0" xfId="0" applyAlignment="1" applyBorder="1" applyFont="1">
      <alignment horizontal="center" shrinkToFit="0" wrapText="0"/>
    </xf>
    <xf borderId="0" fillId="0" fontId="1" numFmtId="0" xfId="0" applyAlignment="1" applyFont="1">
      <alignment horizontal="center" readingOrder="0" shrinkToFit="0" wrapText="0"/>
    </xf>
    <xf borderId="19" fillId="0" fontId="3" numFmtId="49" xfId="0" applyAlignment="1" applyBorder="1" applyFont="1" applyNumberFormat="1">
      <alignment shrinkToFit="0" wrapText="0"/>
    </xf>
    <xf borderId="19" fillId="0" fontId="3" numFmtId="164" xfId="0" applyAlignment="1" applyBorder="1" applyFont="1" applyNumberFormat="1">
      <alignment shrinkToFit="0" wrapText="0"/>
    </xf>
    <xf borderId="19" fillId="0" fontId="3" numFmtId="0" xfId="0" applyAlignment="1" applyBorder="1" applyFont="1">
      <alignment shrinkToFit="0" wrapText="0"/>
    </xf>
    <xf borderId="20" fillId="0" fontId="3" numFmtId="164" xfId="0" applyAlignment="1" applyBorder="1" applyFont="1" applyNumberFormat="1">
      <alignment shrinkToFit="0" wrapText="0"/>
    </xf>
    <xf borderId="21" fillId="0" fontId="3" numFmtId="164" xfId="0" applyAlignment="1" applyBorder="1" applyFont="1" applyNumberFormat="1">
      <alignment readingOrder="0" shrinkToFit="0" wrapText="0"/>
    </xf>
    <xf borderId="0" fillId="0" fontId="3" numFmtId="164" xfId="0" applyAlignment="1" applyFont="1" applyNumberFormat="1">
      <alignment shrinkToFit="0" wrapText="0"/>
    </xf>
    <xf borderId="22" fillId="0" fontId="3" numFmtId="164" xfId="0" applyAlignment="1" applyBorder="1" applyFont="1" applyNumberFormat="1">
      <alignment readingOrder="0" shrinkToFit="0" wrapText="0"/>
    </xf>
    <xf borderId="23" fillId="0" fontId="3" numFmtId="0" xfId="0" applyAlignment="1" applyBorder="1" applyFont="1">
      <alignment shrinkToFit="0" wrapText="0"/>
    </xf>
    <xf borderId="3" fillId="0" fontId="3" numFmtId="0" xfId="0" applyAlignment="1" applyBorder="1" applyFont="1">
      <alignment readingOrder="0" shrinkToFit="0" wrapText="0"/>
    </xf>
    <xf borderId="24" fillId="0" fontId="3" numFmtId="164" xfId="0" applyAlignment="1" applyBorder="1" applyFont="1" applyNumberFormat="1">
      <alignment shrinkToFit="0" wrapText="0"/>
    </xf>
    <xf borderId="5" fillId="0" fontId="3" numFmtId="164" xfId="0" applyAlignment="1" applyBorder="1" applyFont="1" applyNumberFormat="1">
      <alignment readingOrder="0" shrinkToFit="0" wrapText="0"/>
    </xf>
    <xf borderId="22" fillId="2" fontId="3" numFmtId="164" xfId="0" applyAlignment="1" applyBorder="1" applyFill="1" applyFont="1" applyNumberFormat="1">
      <alignment shrinkToFit="0" wrapText="0"/>
    </xf>
    <xf borderId="25" fillId="0" fontId="3" numFmtId="164" xfId="0" applyAlignment="1" applyBorder="1" applyFont="1" applyNumberFormat="1">
      <alignment shrinkToFit="0" wrapText="0"/>
    </xf>
    <xf borderId="26" fillId="0" fontId="3" numFmtId="164" xfId="0" applyAlignment="1" applyBorder="1" applyFont="1" applyNumberFormat="1">
      <alignment shrinkToFit="0" wrapText="0"/>
    </xf>
    <xf borderId="27" fillId="0" fontId="3" numFmtId="164" xfId="0" applyAlignment="1" applyBorder="1" applyFont="1" applyNumberFormat="1">
      <alignment shrinkToFit="0" wrapText="0"/>
    </xf>
    <xf borderId="22" fillId="0" fontId="3" numFmtId="164" xfId="0" applyAlignment="1" applyBorder="1" applyFont="1" applyNumberFormat="1">
      <alignment shrinkToFit="0" wrapText="0"/>
    </xf>
    <xf borderId="25" fillId="0" fontId="3" numFmtId="164" xfId="0" applyAlignment="1" applyBorder="1" applyFont="1" applyNumberFormat="1">
      <alignment readingOrder="0" shrinkToFit="0" wrapText="0"/>
    </xf>
    <xf borderId="28" fillId="0" fontId="3" numFmtId="164" xfId="0" applyAlignment="1" applyBorder="1" applyFont="1" applyNumberFormat="1">
      <alignment shrinkToFit="0" wrapText="0"/>
    </xf>
    <xf borderId="9" fillId="0" fontId="1" numFmtId="164" xfId="0" applyAlignment="1" applyBorder="1" applyFont="1" applyNumberFormat="1">
      <alignment shrinkToFit="0" wrapText="0"/>
    </xf>
    <xf borderId="25" fillId="0" fontId="3" numFmtId="49" xfId="0" applyAlignment="1" applyBorder="1" applyFont="1" applyNumberFormat="1">
      <alignment shrinkToFit="0" wrapText="0"/>
    </xf>
    <xf borderId="25" fillId="0" fontId="3" numFmtId="0" xfId="0" applyAlignment="1" applyBorder="1" applyFont="1">
      <alignment shrinkToFit="0" wrapText="0"/>
    </xf>
    <xf borderId="3" fillId="0" fontId="3" numFmtId="164" xfId="0" applyAlignment="1" applyBorder="1" applyFont="1" applyNumberFormat="1">
      <alignment readingOrder="0" shrinkToFit="0" wrapText="0"/>
    </xf>
    <xf borderId="29" fillId="0" fontId="3" numFmtId="164" xfId="0" applyAlignment="1" applyBorder="1" applyFont="1" applyNumberFormat="1">
      <alignment readingOrder="0" shrinkToFit="0" wrapText="0"/>
    </xf>
    <xf borderId="29" fillId="2" fontId="3" numFmtId="164" xfId="0" applyAlignment="1" applyBorder="1" applyFont="1" applyNumberFormat="1">
      <alignment shrinkToFit="0" wrapText="0"/>
    </xf>
    <xf borderId="30" fillId="0" fontId="3" numFmtId="164" xfId="0" applyAlignment="1" applyBorder="1" applyFont="1" applyNumberFormat="1">
      <alignment shrinkToFit="0" wrapText="0"/>
    </xf>
    <xf borderId="29" fillId="0" fontId="3" numFmtId="164" xfId="0" applyAlignment="1" applyBorder="1" applyFont="1" applyNumberFormat="1">
      <alignment shrinkToFit="0" wrapText="0"/>
    </xf>
    <xf borderId="31" fillId="0" fontId="3" numFmtId="164" xfId="0" applyAlignment="1" applyBorder="1" applyFont="1" applyNumberFormat="1">
      <alignment shrinkToFit="0" wrapText="0"/>
    </xf>
    <xf borderId="30" fillId="0" fontId="3" numFmtId="164" xfId="0" applyAlignment="1" applyBorder="1" applyFont="1" applyNumberFormat="1">
      <alignment readingOrder="0" shrinkToFit="0" wrapText="0"/>
    </xf>
    <xf borderId="31" fillId="0" fontId="3" numFmtId="164" xfId="0" applyAlignment="1" applyBorder="1" applyFont="1" applyNumberFormat="1">
      <alignment readingOrder="0" shrinkToFit="0" wrapText="0"/>
    </xf>
    <xf borderId="0" fillId="0" fontId="3" numFmtId="164" xfId="0" applyAlignment="1" applyFont="1" applyNumberFormat="1">
      <alignment readingOrder="0" shrinkToFit="0" wrapText="0"/>
    </xf>
    <xf borderId="0" fillId="0" fontId="4" numFmtId="164" xfId="0" applyAlignment="1" applyFont="1" applyNumberFormat="1">
      <alignment shrinkToFit="0" wrapText="0"/>
    </xf>
    <xf borderId="6" fillId="0" fontId="1" numFmtId="0" xfId="0" applyAlignment="1" applyBorder="1" applyFont="1">
      <alignment shrinkToFit="0" wrapText="0"/>
    </xf>
    <xf borderId="24" fillId="0" fontId="3" numFmtId="164" xfId="0" applyAlignment="1" applyBorder="1" applyFont="1" applyNumberFormat="1">
      <alignment readingOrder="0" shrinkToFit="0" wrapText="0"/>
    </xf>
    <xf borderId="7" fillId="0" fontId="1" numFmtId="164" xfId="0" applyAlignment="1" applyBorder="1" applyFont="1" applyNumberFormat="1">
      <alignment shrinkToFit="0" wrapText="0"/>
    </xf>
    <xf borderId="32" fillId="0" fontId="3" numFmtId="164" xfId="0" applyAlignment="1" applyBorder="1" applyFont="1" applyNumberFormat="1">
      <alignment readingOrder="0" shrinkToFit="0" wrapText="0"/>
    </xf>
    <xf borderId="33" fillId="0" fontId="3" numFmtId="0" xfId="0" applyAlignment="1" applyBorder="1" applyFont="1">
      <alignment readingOrder="0" shrinkToFit="0" wrapText="0"/>
    </xf>
    <xf borderId="29" fillId="2" fontId="3" numFmtId="164" xfId="0" applyAlignment="1" applyBorder="1" applyFont="1" applyNumberFormat="1">
      <alignment readingOrder="0" shrinkToFit="0" wrapText="0"/>
    </xf>
    <xf borderId="34" fillId="0" fontId="3" numFmtId="164" xfId="0" applyAlignment="1" applyBorder="1" applyFont="1" applyNumberFormat="1">
      <alignment readingOrder="0" shrinkToFit="0" wrapText="0"/>
    </xf>
    <xf borderId="4" fillId="0" fontId="3" numFmtId="164" xfId="0" applyAlignment="1" applyBorder="1" applyFont="1" applyNumberFormat="1">
      <alignment shrinkToFit="0" wrapText="0"/>
    </xf>
    <xf borderId="35" fillId="0" fontId="3" numFmtId="164" xfId="0" applyAlignment="1" applyBorder="1" applyFont="1" applyNumberFormat="1">
      <alignment readingOrder="0" shrinkToFit="0" wrapText="0"/>
    </xf>
    <xf borderId="36" fillId="0" fontId="3" numFmtId="0" xfId="0" applyAlignment="1" applyBorder="1" applyFont="1">
      <alignment readingOrder="0" shrinkToFit="0" wrapText="0"/>
    </xf>
    <xf borderId="37" fillId="0" fontId="3" numFmtId="0" xfId="0" applyAlignment="1" applyBorder="1" applyFont="1">
      <alignment readingOrder="0" shrinkToFit="0" wrapText="0"/>
    </xf>
    <xf borderId="38" fillId="0" fontId="3" numFmtId="164" xfId="0" applyAlignment="1" applyBorder="1" applyFont="1" applyNumberFormat="1">
      <alignment shrinkToFit="0" wrapText="0"/>
    </xf>
    <xf borderId="0" fillId="0" fontId="3" numFmtId="0" xfId="0" applyAlignment="1" applyFont="1">
      <alignment shrinkToFit="0" vertical="top" wrapText="0"/>
    </xf>
    <xf borderId="39" fillId="0" fontId="3" numFmtId="164" xfId="0" applyAlignment="1" applyBorder="1" applyFont="1" applyNumberFormat="1">
      <alignment shrinkToFit="0" wrapText="0"/>
    </xf>
    <xf borderId="25" fillId="0" fontId="3" numFmtId="49" xfId="0" applyAlignment="1" applyBorder="1" applyFont="1" applyNumberFormat="1">
      <alignment shrinkToFit="0" vertical="top" wrapText="0"/>
    </xf>
    <xf borderId="25" fillId="0" fontId="3" numFmtId="0" xfId="0" applyAlignment="1" applyBorder="1" applyFont="1">
      <alignment shrinkToFit="0" vertical="top" wrapText="0"/>
    </xf>
    <xf borderId="40" fillId="0" fontId="3" numFmtId="164" xfId="0" applyAlignment="1" applyBorder="1" applyFont="1" applyNumberFormat="1">
      <alignment shrinkToFit="0" wrapText="0"/>
    </xf>
    <xf borderId="3" fillId="0" fontId="3" numFmtId="164" xfId="0" applyAlignment="1" applyBorder="1" applyFont="1" applyNumberFormat="1">
      <alignment readingOrder="0" shrinkToFit="0" vertical="top" wrapText="0"/>
    </xf>
    <xf borderId="41" fillId="0" fontId="3" numFmtId="164" xfId="0" applyAlignment="1" applyBorder="1" applyFont="1" applyNumberFormat="1">
      <alignment shrinkToFit="0" wrapText="0"/>
    </xf>
    <xf borderId="29" fillId="0" fontId="3" numFmtId="164" xfId="0" applyAlignment="1" applyBorder="1" applyFont="1" applyNumberFormat="1">
      <alignment readingOrder="0" shrinkToFit="0" vertical="top" wrapText="0"/>
    </xf>
    <xf borderId="6" fillId="0" fontId="1" numFmtId="164" xfId="0" applyAlignment="1" applyBorder="1" applyFont="1" applyNumberFormat="1">
      <alignment horizontal="center" shrinkToFit="0" wrapText="0"/>
    </xf>
    <xf borderId="5" fillId="0" fontId="3" numFmtId="164" xfId="0" applyAlignment="1" applyBorder="1" applyFont="1" applyNumberFormat="1">
      <alignment readingOrder="0" shrinkToFit="0" vertical="top" wrapText="0"/>
    </xf>
    <xf borderId="30" fillId="0" fontId="3" numFmtId="164" xfId="0" applyAlignment="1" applyBorder="1" applyFont="1" applyNumberFormat="1">
      <alignment shrinkToFit="0" vertical="top" wrapText="0"/>
    </xf>
    <xf borderId="29" fillId="0" fontId="3" numFmtId="164" xfId="0" applyAlignment="1" applyBorder="1" applyFont="1" applyNumberFormat="1">
      <alignment shrinkToFit="0" vertical="top" wrapText="0"/>
    </xf>
    <xf borderId="42" fillId="0" fontId="6" numFmtId="0" xfId="0" applyBorder="1" applyFont="1"/>
    <xf borderId="31" fillId="0" fontId="3" numFmtId="164" xfId="0" applyAlignment="1" applyBorder="1" applyFont="1" applyNumberFormat="1">
      <alignment shrinkToFit="0" vertical="top" wrapText="0"/>
    </xf>
    <xf borderId="11" fillId="0" fontId="1" numFmtId="0" xfId="0" applyAlignment="1" applyBorder="1" applyFont="1">
      <alignment shrinkToFit="0" vertical="top" wrapText="0"/>
    </xf>
    <xf borderId="13" fillId="0" fontId="1" numFmtId="0" xfId="0" applyAlignment="1" applyBorder="1" applyFont="1">
      <alignment horizontal="center" shrinkToFit="0" vertical="top" wrapText="0"/>
    </xf>
    <xf borderId="9" fillId="0" fontId="1" numFmtId="164" xfId="0" applyAlignment="1" applyBorder="1" applyFont="1" applyNumberFormat="1">
      <alignment shrinkToFit="0" vertical="top" wrapText="0"/>
    </xf>
    <xf borderId="17" fillId="0" fontId="1" numFmtId="0" xfId="0" applyAlignment="1" applyBorder="1" applyFont="1">
      <alignment horizontal="center" shrinkToFit="0" vertical="top" wrapText="1"/>
    </xf>
    <xf borderId="25" fillId="0" fontId="3" numFmtId="0" xfId="0" applyAlignment="1" applyBorder="1" applyFont="1">
      <alignment readingOrder="0" shrinkToFit="0" wrapText="0"/>
    </xf>
    <xf borderId="9" fillId="0" fontId="1" numFmtId="0" xfId="0" applyAlignment="1" applyBorder="1" applyFont="1">
      <alignment horizontal="center" shrinkToFit="0" vertical="top" wrapText="1"/>
    </xf>
    <xf borderId="7" fillId="0" fontId="1" numFmtId="0" xfId="0" applyAlignment="1" applyBorder="1" applyFont="1">
      <alignment horizontal="center" shrinkToFit="0" vertical="top" wrapText="1"/>
    </xf>
    <xf borderId="21" fillId="0" fontId="3" numFmtId="0" xfId="0" applyAlignment="1" applyBorder="1" applyFont="1">
      <alignment shrinkToFit="0" wrapText="0"/>
    </xf>
    <xf borderId="22" fillId="0" fontId="1" numFmtId="164" xfId="0" applyAlignment="1" applyBorder="1" applyFont="1" applyNumberFormat="1">
      <alignment shrinkToFit="0" wrapText="0"/>
    </xf>
    <xf borderId="28" fillId="0" fontId="3" numFmtId="0" xfId="0" applyAlignment="1" applyBorder="1" applyFont="1">
      <alignment shrinkToFit="0" wrapText="0"/>
    </xf>
    <xf borderId="0" fillId="0" fontId="4" numFmtId="9" xfId="0" applyAlignment="1" applyFont="1" applyNumberFormat="1">
      <alignment shrinkToFit="0" wrapText="0"/>
    </xf>
    <xf borderId="29" fillId="0" fontId="1" numFmtId="164" xfId="0" applyAlignment="1" applyBorder="1" applyFont="1" applyNumberFormat="1">
      <alignment readingOrder="0" shrinkToFit="0" wrapText="0"/>
    </xf>
    <xf borderId="34" fillId="0" fontId="3" numFmtId="164" xfId="0" applyAlignment="1" applyBorder="1" applyFont="1" applyNumberFormat="1">
      <alignment shrinkToFit="0" wrapText="0"/>
    </xf>
    <xf borderId="31" fillId="0" fontId="3" numFmtId="0" xfId="0" applyAlignment="1" applyBorder="1" applyFont="1">
      <alignment shrinkToFit="0" wrapText="0"/>
    </xf>
    <xf borderId="38" fillId="0" fontId="3" numFmtId="49" xfId="0" applyAlignment="1" applyBorder="1" applyFont="1" applyNumberFormat="1">
      <alignment shrinkToFit="0" wrapText="0"/>
    </xf>
    <xf borderId="43" fillId="0" fontId="3" numFmtId="0" xfId="0" applyAlignment="1" applyBorder="1" applyFont="1">
      <alignment shrinkToFit="0" wrapText="0"/>
    </xf>
    <xf borderId="44" fillId="0" fontId="1" numFmtId="164" xfId="0" applyAlignment="1" applyBorder="1" applyFont="1" applyNumberFormat="1">
      <alignment readingOrder="0" shrinkToFit="0" wrapText="0"/>
    </xf>
    <xf borderId="45" fillId="0" fontId="3" numFmtId="0" xfId="0" applyAlignment="1" applyBorder="1" applyFont="1">
      <alignment shrinkToFit="0" wrapText="0"/>
    </xf>
    <xf borderId="38" fillId="0" fontId="3" numFmtId="0" xfId="0" applyAlignment="1" applyBorder="1" applyFont="1">
      <alignment shrinkToFit="0" wrapText="0"/>
    </xf>
    <xf borderId="46" fillId="0" fontId="3" numFmtId="164" xfId="0" applyAlignment="1" applyBorder="1" applyFont="1" applyNumberFormat="1">
      <alignment shrinkToFit="0" wrapText="0"/>
    </xf>
    <xf borderId="43" fillId="0" fontId="3" numFmtId="164" xfId="0" applyAlignment="1" applyBorder="1" applyFont="1" applyNumberFormat="1">
      <alignment readingOrder="0" shrinkToFit="0" wrapText="0"/>
    </xf>
    <xf borderId="11" fillId="0" fontId="3" numFmtId="0" xfId="0" applyAlignment="1" applyBorder="1" applyFont="1">
      <alignment shrinkToFit="0" wrapText="0"/>
    </xf>
    <xf borderId="44" fillId="0" fontId="3" numFmtId="164" xfId="0" applyAlignment="1" applyBorder="1" applyFont="1" applyNumberFormat="1">
      <alignment readingOrder="0" shrinkToFit="0" wrapText="0"/>
    </xf>
    <xf borderId="44" fillId="3" fontId="3" numFmtId="164" xfId="0" applyAlignment="1" applyBorder="1" applyFill="1" applyFont="1" applyNumberFormat="1">
      <alignment shrinkToFit="0" wrapText="0"/>
    </xf>
    <xf borderId="44" fillId="2" fontId="3" numFmtId="164" xfId="0" applyAlignment="1" applyBorder="1" applyFont="1" applyNumberFormat="1">
      <alignment shrinkToFit="0" wrapText="0"/>
    </xf>
    <xf borderId="13" fillId="0" fontId="3" numFmtId="164" xfId="0" applyAlignment="1" applyBorder="1" applyFont="1" applyNumberFormat="1">
      <alignment shrinkToFit="0" wrapText="0"/>
    </xf>
    <xf borderId="47" fillId="0" fontId="3" numFmtId="164" xfId="0" applyAlignment="1" applyBorder="1" applyFont="1" applyNumberFormat="1">
      <alignment shrinkToFit="0" wrapText="0"/>
    </xf>
    <xf borderId="17" fillId="0" fontId="1" numFmtId="0" xfId="0" applyAlignment="1" applyBorder="1" applyFont="1">
      <alignment shrinkToFit="0" wrapText="0"/>
    </xf>
    <xf borderId="48" fillId="0" fontId="3" numFmtId="164" xfId="0" applyAlignment="1" applyBorder="1" applyFont="1" applyNumberFormat="1">
      <alignment readingOrder="0" shrinkToFit="0" wrapText="0"/>
    </xf>
    <xf borderId="45" fillId="0" fontId="3" numFmtId="164" xfId="0" applyAlignment="1" applyBorder="1" applyFont="1" applyNumberFormat="1">
      <alignment shrinkToFit="0" wrapText="0"/>
    </xf>
    <xf borderId="49" fillId="0" fontId="1" numFmtId="14" xfId="0" applyAlignment="1" applyBorder="1" applyFont="1" applyNumberFormat="1">
      <alignment horizontal="center" shrinkToFit="0" wrapText="0"/>
    </xf>
    <xf borderId="9" fillId="0" fontId="3" numFmtId="0" xfId="0" applyAlignment="1" applyBorder="1" applyFont="1">
      <alignment shrinkToFit="0" wrapText="0"/>
    </xf>
    <xf borderId="50" fillId="0" fontId="6" numFmtId="0" xfId="0" applyBorder="1" applyFont="1"/>
    <xf borderId="9" fillId="0" fontId="1" numFmtId="0" xfId="0" applyAlignment="1" applyBorder="1" applyFont="1">
      <alignment shrinkToFit="0" wrapText="0"/>
    </xf>
    <xf borderId="1" fillId="0" fontId="3" numFmtId="0" xfId="0" applyAlignment="1" applyBorder="1" applyFont="1">
      <alignment shrinkToFit="0" wrapText="0"/>
    </xf>
    <xf borderId="2" fillId="0" fontId="1" numFmtId="164" xfId="0" applyAlignment="1" applyBorder="1" applyFont="1" applyNumberFormat="1">
      <alignment shrinkToFit="0" wrapText="0"/>
    </xf>
    <xf borderId="10" fillId="0" fontId="3" numFmtId="0" xfId="0" applyAlignment="1" applyBorder="1" applyFont="1">
      <alignment readingOrder="0" shrinkToFit="0" vertical="top" wrapText="1"/>
    </xf>
    <xf borderId="6" fillId="0" fontId="1" numFmtId="164" xfId="0" applyAlignment="1" applyBorder="1" applyFont="1" applyNumberFormat="1">
      <alignment shrinkToFit="0" wrapText="0"/>
    </xf>
    <xf borderId="12" fillId="0" fontId="3" numFmtId="164" xfId="0" applyAlignment="1" applyBorder="1" applyFont="1" applyNumberFormat="1">
      <alignment readingOrder="0" shrinkToFit="0" vertical="top" wrapText="0"/>
    </xf>
    <xf borderId="0" fillId="0" fontId="3" numFmtId="0" xfId="0" applyAlignment="1" applyFont="1">
      <alignment readingOrder="0" shrinkToFit="0" wrapText="0"/>
    </xf>
    <xf borderId="26" fillId="0" fontId="1" numFmtId="164" xfId="0" applyAlignment="1" applyBorder="1" applyFont="1" applyNumberFormat="1">
      <alignment shrinkToFit="0" wrapText="0"/>
    </xf>
    <xf borderId="10" fillId="0" fontId="3" numFmtId="0" xfId="0" applyAlignment="1" applyBorder="1" applyFont="1">
      <alignment shrinkToFit="0" wrapText="0"/>
    </xf>
    <xf borderId="12" fillId="0" fontId="3" numFmtId="164" xfId="0" applyAlignment="1" applyBorder="1" applyFont="1" applyNumberFormat="1">
      <alignment shrinkToFit="0" wrapText="0"/>
    </xf>
    <xf borderId="49" fillId="0" fontId="1" numFmtId="0" xfId="0" applyAlignment="1" applyBorder="1" applyFont="1">
      <alignment horizontal="center" readingOrder="0" shrinkToFit="0" wrapText="0"/>
    </xf>
    <xf borderId="51" fillId="0" fontId="6" numFmtId="0" xfId="0" applyBorder="1" applyFont="1"/>
    <xf borderId="49" fillId="0" fontId="1" numFmtId="0" xfId="0" applyAlignment="1" applyBorder="1" applyFont="1">
      <alignment horizontal="center" shrinkToFit="0" wrapText="0"/>
    </xf>
    <xf borderId="33" fillId="0" fontId="1" numFmtId="0" xfId="0" applyAlignment="1" applyBorder="1" applyFont="1">
      <alignment horizontal="center" readingOrder="0" shrinkToFit="0" wrapText="0"/>
    </xf>
    <xf borderId="35" fillId="0" fontId="6" numFmtId="0" xfId="0" applyBorder="1" applyFont="1"/>
    <xf borderId="33" fillId="0" fontId="1" numFmtId="0" xfId="0" applyAlignment="1" applyBorder="1" applyFont="1">
      <alignment horizontal="center" shrinkToFit="0" wrapText="0"/>
    </xf>
    <xf borderId="52" fillId="0" fontId="6" numFmtId="0" xfId="0" applyBorder="1" applyFont="1"/>
    <xf borderId="4" fillId="4" fontId="3" numFmtId="0" xfId="0" applyAlignment="1" applyBorder="1" applyFill="1" applyFont="1">
      <alignment horizontal="center" shrinkToFit="0" wrapText="0"/>
    </xf>
    <xf borderId="53" fillId="4" fontId="3" numFmtId="0" xfId="0" applyAlignment="1" applyBorder="1" applyFont="1">
      <alignment horizontal="center" shrinkToFit="0" wrapText="0"/>
    </xf>
    <xf borderId="4" fillId="4" fontId="1" numFmtId="0" xfId="0" applyAlignment="1" applyBorder="1" applyFont="1">
      <alignment horizontal="center" shrinkToFit="0" wrapText="0"/>
    </xf>
    <xf borderId="23" fillId="5" fontId="1" numFmtId="0" xfId="0" applyAlignment="1" applyBorder="1" applyFill="1" applyFont="1">
      <alignment horizontal="center" shrinkToFit="0" wrapText="0"/>
    </xf>
    <xf borderId="24" fillId="0" fontId="6" numFmtId="0" xfId="0" applyBorder="1" applyFont="1"/>
    <xf borderId="6" fillId="0" fontId="1" numFmtId="0" xfId="0" applyAlignment="1" applyBorder="1" applyFont="1">
      <alignment horizontal="center" shrinkToFit="0" wrapText="0"/>
    </xf>
    <xf borderId="10" fillId="0" fontId="3" numFmtId="0" xfId="0" applyAlignment="1" applyBorder="1" applyFont="1">
      <alignment horizontal="center" shrinkToFit="0" wrapText="0"/>
    </xf>
    <xf borderId="54" fillId="0" fontId="3" numFmtId="0" xfId="0" applyAlignment="1" applyBorder="1" applyFont="1">
      <alignment horizontal="center" shrinkToFit="0" wrapText="0"/>
    </xf>
    <xf borderId="12" fillId="0" fontId="3" numFmtId="0" xfId="0" applyAlignment="1" applyBorder="1" applyFont="1">
      <alignment horizontal="center" shrinkToFit="0" wrapText="0"/>
    </xf>
    <xf borderId="8" fillId="4" fontId="3" numFmtId="0" xfId="0" applyAlignment="1" applyBorder="1" applyFont="1">
      <alignment horizontal="center" shrinkToFit="0" wrapText="0"/>
    </xf>
    <xf borderId="55" fillId="4" fontId="3" numFmtId="0" xfId="0" applyAlignment="1" applyBorder="1" applyFont="1">
      <alignment horizontal="center" shrinkToFit="0" wrapText="0"/>
    </xf>
    <xf borderId="10" fillId="5" fontId="3" numFmtId="0" xfId="0" applyAlignment="1" applyBorder="1" applyFont="1">
      <alignment shrinkToFit="0" wrapText="0"/>
    </xf>
    <xf borderId="12" fillId="5" fontId="3" numFmtId="0" xfId="0" applyAlignment="1" applyBorder="1" applyFont="1">
      <alignment horizontal="center" shrinkToFit="0" wrapText="0"/>
    </xf>
    <xf borderId="3" fillId="0" fontId="3" numFmtId="165" xfId="0" applyAlignment="1" applyBorder="1" applyFont="1" applyNumberFormat="1">
      <alignment readingOrder="0" shrinkToFit="0" wrapText="0"/>
    </xf>
    <xf borderId="22" fillId="0" fontId="3" numFmtId="0" xfId="0" applyAlignment="1" applyBorder="1" applyFont="1">
      <alignment shrinkToFit="0" wrapText="0"/>
    </xf>
    <xf borderId="56" fillId="4" fontId="3" numFmtId="164" xfId="0" applyAlignment="1" applyBorder="1" applyFont="1" applyNumberFormat="1">
      <alignment shrinkToFit="0" wrapText="0"/>
    </xf>
    <xf borderId="25" fillId="4" fontId="3" numFmtId="164" xfId="0" applyAlignment="1" applyBorder="1" applyFont="1" applyNumberFormat="1">
      <alignment readingOrder="0" shrinkToFit="0" wrapText="0"/>
    </xf>
    <xf borderId="29" fillId="0" fontId="3" numFmtId="0" xfId="0" applyAlignment="1" applyBorder="1" applyFont="1">
      <alignment shrinkToFit="0" wrapText="0"/>
    </xf>
    <xf borderId="25" fillId="4" fontId="3" numFmtId="164" xfId="0" applyAlignment="1" applyBorder="1" applyFont="1" applyNumberFormat="1">
      <alignment shrinkToFit="0" wrapText="0"/>
    </xf>
    <xf borderId="3" fillId="0" fontId="3" numFmtId="165" xfId="0" applyAlignment="1" applyBorder="1" applyFont="1" applyNumberFormat="1">
      <alignment shrinkToFit="0" wrapText="0"/>
    </xf>
    <xf borderId="57" fillId="4" fontId="3" numFmtId="164" xfId="0" applyAlignment="1" applyBorder="1" applyFont="1" applyNumberFormat="1">
      <alignment shrinkToFit="0" wrapText="0"/>
    </xf>
    <xf borderId="58" fillId="5" fontId="1" numFmtId="164" xfId="0" applyAlignment="1" applyBorder="1" applyFont="1" applyNumberFormat="1">
      <alignment shrinkToFit="0" wrapText="0"/>
    </xf>
    <xf borderId="5" fillId="5" fontId="1" numFmtId="164" xfId="0" applyAlignment="1" applyBorder="1" applyFont="1" applyNumberFormat="1">
      <alignment shrinkToFit="0" wrapText="0"/>
    </xf>
    <xf borderId="22" fillId="0" fontId="3" numFmtId="0" xfId="0" applyAlignment="1" applyBorder="1" applyFont="1">
      <alignment readingOrder="0" shrinkToFit="0" wrapText="0"/>
    </xf>
    <xf borderId="25" fillId="6" fontId="3" numFmtId="164" xfId="0" applyAlignment="1" applyBorder="1" applyFill="1" applyFont="1" applyNumberFormat="1">
      <alignment readingOrder="0" shrinkToFit="0" wrapText="0"/>
    </xf>
    <xf borderId="25" fillId="7" fontId="3" numFmtId="164" xfId="0" applyAlignment="1" applyBorder="1" applyFill="1" applyFont="1" applyNumberFormat="1">
      <alignment readingOrder="0" shrinkToFit="0" wrapText="0"/>
    </xf>
    <xf borderId="56" fillId="0" fontId="3" numFmtId="164" xfId="0" applyAlignment="1" applyBorder="1" applyFont="1" applyNumberFormat="1">
      <alignment shrinkToFit="0" wrapText="0"/>
    </xf>
    <xf borderId="25" fillId="4" fontId="7" numFmtId="164" xfId="0" applyAlignment="1" applyBorder="1" applyFont="1" applyNumberFormat="1">
      <alignment readingOrder="0" shrinkToFit="0" wrapText="0"/>
    </xf>
    <xf borderId="23" fillId="0" fontId="3" numFmtId="0" xfId="0" applyAlignment="1" applyBorder="1" applyFont="1">
      <alignment readingOrder="0" shrinkToFit="0" wrapText="0"/>
    </xf>
    <xf borderId="25" fillId="6" fontId="3" numFmtId="164" xfId="0" applyAlignment="1" applyBorder="1" applyFont="1" applyNumberFormat="1">
      <alignment shrinkToFit="0" wrapText="0"/>
    </xf>
    <xf borderId="37" fillId="0" fontId="3" numFmtId="0" xfId="0" applyAlignment="1" applyBorder="1" applyFont="1">
      <alignment shrinkToFit="0" wrapText="0"/>
    </xf>
    <xf borderId="13" fillId="0" fontId="3" numFmtId="0" xfId="0" applyAlignment="1" applyBorder="1" applyFont="1">
      <alignment shrinkToFit="0" wrapText="0"/>
    </xf>
    <xf borderId="14" fillId="0" fontId="3" numFmtId="164" xfId="0" applyAlignment="1" applyBorder="1" applyFont="1" applyNumberFormat="1">
      <alignment shrinkToFit="0" wrapText="0"/>
    </xf>
    <xf borderId="59" fillId="4" fontId="1" numFmtId="164" xfId="0" applyAlignment="1" applyBorder="1" applyFont="1" applyNumberFormat="1">
      <alignment shrinkToFit="0" wrapText="0"/>
    </xf>
    <xf borderId="59" fillId="4" fontId="3" numFmtId="164" xfId="0" applyAlignment="1" applyBorder="1" applyFont="1" applyNumberFormat="1">
      <alignment shrinkToFit="0" wrapText="0"/>
    </xf>
    <xf borderId="14" fillId="4" fontId="1" numFmtId="164" xfId="0" applyAlignment="1" applyBorder="1" applyFont="1" applyNumberFormat="1">
      <alignment shrinkToFit="0" wrapText="0"/>
    </xf>
    <xf borderId="14" fillId="4" fontId="3" numFmtId="164" xfId="0" applyAlignment="1" applyBorder="1" applyFont="1" applyNumberFormat="1">
      <alignment shrinkToFit="0" wrapText="0"/>
    </xf>
    <xf borderId="17" fillId="0" fontId="3" numFmtId="164" xfId="0" applyAlignment="1" applyBorder="1" applyFont="1" applyNumberFormat="1">
      <alignment shrinkToFit="0" wrapText="0"/>
    </xf>
    <xf borderId="9" fillId="4" fontId="1" numFmtId="164" xfId="0" applyAlignment="1" applyBorder="1" applyFont="1" applyNumberFormat="1">
      <alignment shrinkToFit="0" wrapText="0"/>
    </xf>
    <xf borderId="9" fillId="4" fontId="3" numFmtId="164" xfId="0" applyAlignment="1" applyBorder="1" applyFont="1" applyNumberFormat="1">
      <alignment shrinkToFit="0" wrapText="0"/>
    </xf>
    <xf borderId="11" fillId="0" fontId="3" numFmtId="164" xfId="0" applyAlignment="1" applyBorder="1" applyFont="1" applyNumberFormat="1">
      <alignment shrinkToFit="0" wrapText="0"/>
    </xf>
    <xf borderId="9" fillId="0" fontId="3" numFmtId="165" xfId="0" applyAlignment="1" applyBorder="1" applyFont="1" applyNumberFormat="1">
      <alignment shrinkToFit="0" wrapText="0"/>
    </xf>
    <xf borderId="15" fillId="0" fontId="3" numFmtId="0" xfId="0" applyAlignment="1" applyBorder="1" applyFont="1">
      <alignment shrinkToFit="0" wrapText="0"/>
    </xf>
    <xf borderId="11" fillId="5" fontId="1" numFmtId="164" xfId="0" applyAlignment="1" applyBorder="1" applyFont="1" applyNumberFormat="1">
      <alignment shrinkToFit="0" wrapText="0"/>
    </xf>
    <xf borderId="9" fillId="5" fontId="1" numFmtId="164" xfId="0" applyAlignment="1" applyBorder="1" applyFont="1" applyNumberFormat="1">
      <alignment shrinkToFit="0" wrapText="0"/>
    </xf>
    <xf borderId="0" fillId="0" fontId="3" numFmtId="14" xfId="0" applyAlignment="1" applyFont="1" applyNumberFormat="1">
      <alignment shrinkToFit="0" wrapText="0"/>
    </xf>
    <xf borderId="30" fillId="0" fontId="3" numFmtId="165" xfId="0" applyAlignment="1" applyBorder="1" applyFont="1" applyNumberFormat="1">
      <alignment shrinkToFit="0" wrapText="0"/>
    </xf>
    <xf borderId="30" fillId="0" fontId="4" numFmtId="165" xfId="0" applyAlignment="1" applyBorder="1" applyFont="1" applyNumberFormat="1">
      <alignment shrinkToFit="0" wrapText="0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alignment shrinkToFit="0" wrapText="0"/>
      <border>
        <left/>
        <right/>
        <top/>
        <bottom/>
      </border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65.57"/>
    <col customWidth="1" min="2" max="2" width="12.14"/>
    <col customWidth="1" min="3" max="3" width="12.43"/>
    <col customWidth="1" min="4" max="4" width="11.86"/>
    <col customWidth="1" min="5" max="5" width="13.43"/>
    <col customWidth="1" min="6" max="6" width="14.43"/>
    <col customWidth="1" min="7" max="16" width="8.0"/>
  </cols>
  <sheetData>
    <row r="1" ht="18.0" customHeight="1">
      <c r="A1" s="2" t="s">
        <v>0</v>
      </c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2.75" customHeight="1">
      <c r="A2" s="3"/>
      <c r="B2" s="3"/>
      <c r="C2" s="3"/>
      <c r="D2" s="3"/>
      <c r="E2" s="3"/>
      <c r="F2" s="4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2.75" customHeight="1">
      <c r="A3" s="6" t="s">
        <v>1</v>
      </c>
      <c r="D3" s="3"/>
      <c r="E3" s="3"/>
      <c r="F3" s="4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3.5" customHeight="1">
      <c r="A4" s="3"/>
      <c r="B4" s="3"/>
      <c r="C4" s="3"/>
      <c r="D4" s="8"/>
      <c r="E4" s="8"/>
      <c r="F4" s="10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3.5" customHeight="1">
      <c r="A5" s="12"/>
      <c r="B5" s="14" t="s">
        <v>5</v>
      </c>
      <c r="C5" s="15"/>
      <c r="D5" s="3"/>
      <c r="E5" s="3"/>
      <c r="F5" s="4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3.5" customHeight="1">
      <c r="A6" s="16"/>
      <c r="B6" s="17" t="s">
        <v>11</v>
      </c>
      <c r="C6" s="23" t="s">
        <v>22</v>
      </c>
      <c r="D6" s="3"/>
      <c r="E6" s="3"/>
      <c r="F6" s="4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2.75" customHeight="1">
      <c r="A7" s="25" t="s">
        <v>24</v>
      </c>
      <c r="B7" s="30">
        <f t="shared" ref="B7:B9" si="1">C7/12</f>
        <v>15092.935</v>
      </c>
      <c r="C7" s="32">
        <f>'ДЕТАЛИЗАЦИЯ'!B12</f>
        <v>181115.22</v>
      </c>
      <c r="D7" s="34" t="s">
        <v>10</v>
      </c>
      <c r="E7" s="3"/>
      <c r="F7" s="4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2.75" customHeight="1">
      <c r="A8" s="36" t="s">
        <v>38</v>
      </c>
      <c r="B8" s="30">
        <f t="shared" si="1"/>
        <v>24901.72414</v>
      </c>
      <c r="C8" s="38">
        <f>'ДЕТАЛИЗАЦИЯ'!B21</f>
        <v>298820.6897</v>
      </c>
      <c r="D8" s="3"/>
      <c r="E8" s="3"/>
      <c r="F8" s="4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2.75" customHeight="1">
      <c r="A9" s="36" t="s">
        <v>39</v>
      </c>
      <c r="B9" s="30">
        <f t="shared" si="1"/>
        <v>22637.93103</v>
      </c>
      <c r="C9" s="38">
        <f>'ДЕТАЛИЗАЦИЯ'!B30</f>
        <v>271655.1724</v>
      </c>
      <c r="D9" s="3"/>
      <c r="E9" s="3"/>
      <c r="F9" s="4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2.75" customHeight="1">
      <c r="A10" s="36" t="s">
        <v>41</v>
      </c>
      <c r="B10" s="41">
        <v>2537.0</v>
      </c>
      <c r="C10" s="38">
        <f t="shared" ref="C10:C13" si="2">B10*12</f>
        <v>30444</v>
      </c>
      <c r="D10" s="34" t="s">
        <v>10</v>
      </c>
      <c r="E10" s="3"/>
      <c r="F10" s="4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2.75" customHeight="1">
      <c r="A11" s="36" t="s">
        <v>48</v>
      </c>
      <c r="B11" s="45">
        <v>125000.0</v>
      </c>
      <c r="C11" s="38">
        <f t="shared" si="2"/>
        <v>1500000</v>
      </c>
      <c r="D11" s="3"/>
      <c r="E11" s="3"/>
      <c r="F11" s="4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2.75" customHeight="1">
      <c r="A12" s="36" t="s">
        <v>55</v>
      </c>
      <c r="B12" s="45">
        <v>39000.0</v>
      </c>
      <c r="C12" s="38">
        <f t="shared" si="2"/>
        <v>468000</v>
      </c>
      <c r="D12" s="3"/>
      <c r="E12" s="3"/>
      <c r="F12" s="4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2.75" customHeight="1">
      <c r="A13" s="36" t="s">
        <v>57</v>
      </c>
      <c r="B13" s="41">
        <v>8000.0</v>
      </c>
      <c r="C13" s="38">
        <f t="shared" si="2"/>
        <v>96000</v>
      </c>
      <c r="D13" s="3" t="s">
        <v>10</v>
      </c>
      <c r="E13" s="3"/>
      <c r="F13" s="4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2.75" customHeight="1">
      <c r="A14" s="36" t="s">
        <v>60</v>
      </c>
      <c r="B14" s="41">
        <f>C14/12</f>
        <v>12000</v>
      </c>
      <c r="C14" s="38">
        <f>12000*12</f>
        <v>144000</v>
      </c>
      <c r="D14" s="3"/>
      <c r="E14" s="3"/>
      <c r="F14" s="4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2.75" customHeight="1">
      <c r="A15" s="36" t="s">
        <v>62</v>
      </c>
      <c r="B15" s="41">
        <v>300.0</v>
      </c>
      <c r="C15" s="38">
        <f t="shared" ref="C15:C18" si="3">B15*12</f>
        <v>3600</v>
      </c>
      <c r="D15" s="3"/>
      <c r="E15" s="3"/>
      <c r="F15" s="4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2.75" customHeight="1">
      <c r="A16" s="36" t="s">
        <v>64</v>
      </c>
      <c r="B16" s="41">
        <v>120.0</v>
      </c>
      <c r="C16" s="38">
        <f t="shared" si="3"/>
        <v>1440</v>
      </c>
      <c r="D16" s="3"/>
      <c r="E16" s="3"/>
      <c r="F16" s="4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2.75" customHeight="1">
      <c r="A17" s="36" t="s">
        <v>65</v>
      </c>
      <c r="B17" s="41">
        <v>1800.0</v>
      </c>
      <c r="C17" s="38">
        <f t="shared" si="3"/>
        <v>21600</v>
      </c>
      <c r="D17" s="3"/>
      <c r="E17" s="3"/>
      <c r="F17" s="4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2.75" customHeight="1">
      <c r="A18" s="36" t="s">
        <v>66</v>
      </c>
      <c r="B18" s="41">
        <f>15000+2000+2000+1000+1000+1000+1000</f>
        <v>23000</v>
      </c>
      <c r="C18" s="38">
        <f t="shared" si="3"/>
        <v>276000</v>
      </c>
      <c r="D18" s="3"/>
      <c r="E18" s="3"/>
      <c r="F18" s="4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2.75" customHeight="1">
      <c r="A19" s="36" t="s">
        <v>67</v>
      </c>
      <c r="B19" s="41">
        <f t="shared" ref="B19:B20" si="4">C19/12</f>
        <v>37250</v>
      </c>
      <c r="C19" s="38">
        <f>'ДЕТАЛИЗАЦИЯ'!B39</f>
        <v>447000</v>
      </c>
      <c r="D19" s="3"/>
      <c r="E19" s="3"/>
      <c r="F19" s="4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2.75" customHeight="1">
      <c r="A20" s="36" t="s">
        <v>68</v>
      </c>
      <c r="B20" s="41">
        <f t="shared" si="4"/>
        <v>20350</v>
      </c>
      <c r="C20" s="38">
        <f>'ДЕТАЛИЗАЦИЯ'!B55</f>
        <v>244200</v>
      </c>
      <c r="D20" s="3"/>
      <c r="E20" s="3"/>
      <c r="F20" s="4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2.75" customHeight="1">
      <c r="A21" s="36" t="s">
        <v>69</v>
      </c>
      <c r="B21" s="41">
        <v>2200.0</v>
      </c>
      <c r="C21" s="38">
        <f>B21*12</f>
        <v>26400</v>
      </c>
      <c r="D21" s="3"/>
      <c r="E21" s="3"/>
      <c r="F21" s="4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2.75" customHeight="1">
      <c r="A22" s="36" t="s">
        <v>74</v>
      </c>
      <c r="B22" s="41">
        <f>C22/12</f>
        <v>8916.666667</v>
      </c>
      <c r="C22" s="38">
        <f>'ДЕТАЛИЗАЦИЯ'!B48</f>
        <v>107000</v>
      </c>
      <c r="D22" s="3"/>
      <c r="E22" s="3"/>
      <c r="F22" s="4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3.5" customHeight="1">
      <c r="A23" s="36" t="s">
        <v>75</v>
      </c>
      <c r="B23" s="45">
        <v>21700.0</v>
      </c>
      <c r="C23" s="38">
        <f>B23*12</f>
        <v>260400</v>
      </c>
      <c r="D23" s="3"/>
      <c r="E23" s="3"/>
      <c r="F23" s="4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3.5" customHeight="1">
      <c r="A24" s="60" t="s">
        <v>78</v>
      </c>
      <c r="B24" s="47">
        <f t="shared" ref="B24:C24" si="5">SUM(B7:B23)</f>
        <v>364806.2568</v>
      </c>
      <c r="C24" s="62">
        <f t="shared" si="5"/>
        <v>4377675.082</v>
      </c>
      <c r="D24" s="3"/>
      <c r="E24" s="3"/>
      <c r="F24" s="4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2.75" customHeight="1">
      <c r="A25" s="3"/>
      <c r="B25" s="34"/>
      <c r="C25" s="34"/>
      <c r="D25" s="3"/>
      <c r="E25" s="3"/>
      <c r="F25" s="4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2.75" customHeight="1">
      <c r="A26" s="6" t="s">
        <v>85</v>
      </c>
      <c r="D26" s="8"/>
      <c r="E26" s="8"/>
      <c r="F26" s="4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3.5" customHeight="1">
      <c r="A27" s="3"/>
      <c r="B27" s="34"/>
      <c r="C27" s="34"/>
      <c r="D27" s="3"/>
      <c r="E27" s="3"/>
      <c r="F27" s="4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2.75" customHeight="1">
      <c r="A28" s="64" t="s">
        <v>91</v>
      </c>
      <c r="B28" s="67">
        <f t="shared" ref="B28:B29" si="6">C28/12</f>
        <v>25025.25</v>
      </c>
      <c r="C28" s="68">
        <v>300303.0</v>
      </c>
      <c r="D28" s="3"/>
      <c r="E28" s="3"/>
      <c r="F28" s="4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2.75" customHeight="1">
      <c r="A29" s="69" t="s">
        <v>108</v>
      </c>
      <c r="B29" s="41">
        <f t="shared" si="6"/>
        <v>1250</v>
      </c>
      <c r="C29" s="38">
        <v>15000.0</v>
      </c>
      <c r="D29" s="3"/>
      <c r="E29" s="3"/>
      <c r="F29" s="4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3.5" customHeight="1">
      <c r="A30" s="70" t="s">
        <v>113</v>
      </c>
      <c r="B30" s="71">
        <f>D38</f>
        <v>338530</v>
      </c>
      <c r="C30" s="73">
        <f>B30*12</f>
        <v>4062360</v>
      </c>
      <c r="D30" s="3"/>
      <c r="E30" s="3"/>
      <c r="F30" s="4" t="s">
        <v>10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3.5" customHeight="1">
      <c r="A31" s="60" t="s">
        <v>78</v>
      </c>
      <c r="B31" s="47">
        <f t="shared" ref="B31:C31" si="7">SUM(B28:B30)</f>
        <v>364805.25</v>
      </c>
      <c r="C31" s="62">
        <f t="shared" si="7"/>
        <v>4377663</v>
      </c>
      <c r="D31" s="3"/>
      <c r="E31" s="3"/>
      <c r="F31" s="4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3.5" customHeight="1">
      <c r="A32" s="3"/>
      <c r="B32" s="76"/>
      <c r="C32" s="78"/>
      <c r="D32" s="3"/>
      <c r="E32" s="3"/>
      <c r="F32" s="4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3.5" customHeight="1">
      <c r="A33" s="80" t="s">
        <v>124</v>
      </c>
      <c r="B33" s="84"/>
      <c r="C33" s="84"/>
      <c r="D33" s="84"/>
      <c r="E33" s="15"/>
      <c r="F33" s="4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26.25" customHeight="1">
      <c r="A34" s="86"/>
      <c r="B34" s="87" t="s">
        <v>125</v>
      </c>
      <c r="C34" s="89" t="s">
        <v>126</v>
      </c>
      <c r="D34" s="91" t="s">
        <v>129</v>
      </c>
      <c r="E34" s="92" t="s">
        <v>132</v>
      </c>
      <c r="F34" s="4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2.75" customHeight="1">
      <c r="A35" s="93" t="s">
        <v>136</v>
      </c>
      <c r="B35" s="94">
        <v>7450.0</v>
      </c>
      <c r="C35" s="95">
        <v>22.0</v>
      </c>
      <c r="D35" s="30">
        <f t="shared" ref="D35:D37" si="8">B35*C35</f>
        <v>163900</v>
      </c>
      <c r="E35" s="32">
        <f t="shared" ref="E35:E37" si="9">D35*12</f>
        <v>1966800</v>
      </c>
      <c r="F35" s="96" t="s">
        <v>10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2.75" customHeight="1">
      <c r="A36" s="11" t="s">
        <v>152</v>
      </c>
      <c r="B36" s="97">
        <v>8717.0</v>
      </c>
      <c r="C36" s="99">
        <v>4.0</v>
      </c>
      <c r="D36" s="41">
        <f t="shared" si="8"/>
        <v>34868</v>
      </c>
      <c r="E36" s="32">
        <f t="shared" si="9"/>
        <v>418416</v>
      </c>
      <c r="F36" s="4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3.5" customHeight="1">
      <c r="A37" s="101" t="s">
        <v>159</v>
      </c>
      <c r="B37" s="102">
        <v>9983.0</v>
      </c>
      <c r="C37" s="103">
        <v>14.0</v>
      </c>
      <c r="D37" s="71">
        <f t="shared" si="8"/>
        <v>139762</v>
      </c>
      <c r="E37" s="105">
        <f t="shared" si="9"/>
        <v>1677144</v>
      </c>
      <c r="F37" s="4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3.5" customHeight="1">
      <c r="A38" s="107" t="s">
        <v>13</v>
      </c>
      <c r="B38" s="111"/>
      <c r="C38" s="113">
        <f t="shared" ref="C38:E38" si="10">SUM(C35:C37)</f>
        <v>40</v>
      </c>
      <c r="D38" s="47">
        <f t="shared" si="10"/>
        <v>338530</v>
      </c>
      <c r="E38" s="62">
        <f t="shared" si="10"/>
        <v>4062360</v>
      </c>
      <c r="F38" s="4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3.5" customHeight="1">
      <c r="A39" s="3"/>
      <c r="B39" s="3"/>
      <c r="C39" s="3"/>
      <c r="D39" s="3"/>
      <c r="E39" s="3"/>
      <c r="F39" s="4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3.5" customHeight="1">
      <c r="A40" s="116" t="s">
        <v>161</v>
      </c>
      <c r="B40" s="118"/>
      <c r="C40" s="3"/>
      <c r="D40" s="3"/>
      <c r="E40" s="3"/>
      <c r="F40" s="4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2.75" customHeight="1">
      <c r="A41" s="120" t="s">
        <v>162</v>
      </c>
      <c r="B41" s="121">
        <f>SUM(B42)</f>
        <v>6603405</v>
      </c>
      <c r="C41" s="3"/>
      <c r="D41" s="3"/>
      <c r="E41" s="3"/>
      <c r="F41" s="4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4.25" customHeight="1">
      <c r="A42" s="122" t="s">
        <v>163</v>
      </c>
      <c r="B42" s="124">
        <v>6603405.0</v>
      </c>
      <c r="C42" s="3"/>
      <c r="D42" s="3"/>
      <c r="E42" s="3"/>
      <c r="F42" s="4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2.75" customHeight="1">
      <c r="A43" s="93" t="s">
        <v>165</v>
      </c>
      <c r="B43" s="126">
        <f>SUM(B44:B45)</f>
        <v>6603405</v>
      </c>
      <c r="C43" s="3"/>
      <c r="D43" s="3"/>
      <c r="E43" s="3"/>
      <c r="F43" s="4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2.75" customHeight="1">
      <c r="A44" s="37" t="s">
        <v>166</v>
      </c>
      <c r="B44" s="39">
        <v>4755612.0</v>
      </c>
      <c r="C44" s="3"/>
      <c r="D44" s="3"/>
      <c r="E44" s="3"/>
      <c r="F44" s="4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3.5" customHeight="1">
      <c r="A45" s="127" t="s">
        <v>167</v>
      </c>
      <c r="B45" s="128">
        <f>B41-B44</f>
        <v>1847793</v>
      </c>
      <c r="C45" s="34" t="s">
        <v>10</v>
      </c>
      <c r="D45" s="3"/>
      <c r="E45" s="3"/>
      <c r="F45" s="4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2.75" customHeight="1">
      <c r="A46" s="3"/>
      <c r="B46" s="3"/>
      <c r="C46" s="3"/>
      <c r="D46" s="3"/>
      <c r="E46" s="3"/>
      <c r="F46" s="4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2.75" customHeight="1">
      <c r="A47" s="3"/>
      <c r="B47" s="3"/>
      <c r="C47" s="3"/>
      <c r="D47" s="3"/>
      <c r="E47" s="3"/>
      <c r="F47" s="4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2.75" customHeight="1">
      <c r="A48" s="3"/>
      <c r="B48" s="3"/>
      <c r="C48" s="3"/>
      <c r="D48" s="3"/>
      <c r="E48" s="3"/>
      <c r="F48" s="4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2.75" customHeight="1">
      <c r="A49" s="3"/>
      <c r="B49" s="3"/>
      <c r="C49" s="3"/>
      <c r="D49" s="3"/>
      <c r="E49" s="3"/>
      <c r="F49" s="4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2.75" customHeight="1">
      <c r="A50" s="3"/>
      <c r="B50" s="3"/>
      <c r="C50" s="3"/>
      <c r="D50" s="3"/>
      <c r="E50" s="3"/>
      <c r="F50" s="4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2.75" customHeight="1">
      <c r="A51" s="3"/>
      <c r="B51" s="3"/>
      <c r="C51" s="3"/>
      <c r="D51" s="3"/>
      <c r="E51" s="3"/>
      <c r="F51" s="4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2.75" customHeight="1">
      <c r="A52" s="3"/>
      <c r="B52" s="3"/>
      <c r="C52" s="3"/>
      <c r="D52" s="3"/>
      <c r="E52" s="3"/>
      <c r="F52" s="4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2.75" customHeight="1">
      <c r="A53" s="3"/>
      <c r="B53" s="3"/>
      <c r="C53" s="3"/>
      <c r="D53" s="3"/>
      <c r="E53" s="3"/>
      <c r="F53" s="4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2.75" customHeight="1">
      <c r="A54" s="4"/>
      <c r="B54" s="4"/>
      <c r="C54" s="4"/>
      <c r="D54" s="4"/>
      <c r="E54" s="4"/>
      <c r="F54" s="4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mergeCells count="6">
    <mergeCell ref="A40:B40"/>
    <mergeCell ref="A3:C3"/>
    <mergeCell ref="A26:C26"/>
    <mergeCell ref="B5:C5"/>
    <mergeCell ref="A33:E33"/>
    <mergeCell ref="A1:E1"/>
  </mergeCell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46.29"/>
    <col customWidth="1" min="2" max="2" width="9.29"/>
    <col customWidth="1" min="3" max="14" width="8.0"/>
  </cols>
  <sheetData>
    <row r="1" ht="12.75" customHeight="1">
      <c r="A1" s="3"/>
      <c r="B1" s="3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ht="12.75" customHeight="1">
      <c r="A2" s="3"/>
      <c r="B2" s="3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ht="12.75" customHeight="1">
      <c r="A3" s="3"/>
      <c r="B3" s="3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ht="13.5" customHeight="1">
      <c r="A4" s="3"/>
      <c r="B4" s="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ht="12.75" customHeight="1">
      <c r="A5" s="7" t="s">
        <v>3</v>
      </c>
      <c r="B5" s="9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ht="12.75" customHeight="1">
      <c r="A6" s="11" t="s">
        <v>4</v>
      </c>
      <c r="B6" s="13">
        <v>30346.8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ht="12.75" customHeight="1">
      <c r="A7" s="11" t="s">
        <v>6</v>
      </c>
      <c r="B7" s="13">
        <v>4000.26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ht="12.75" customHeight="1">
      <c r="A8" s="11" t="s">
        <v>7</v>
      </c>
      <c r="B8" s="13">
        <v>1793.22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ht="12.75" customHeight="1">
      <c r="A9" s="11" t="s">
        <v>8</v>
      </c>
      <c r="B9" s="13">
        <v>7034.94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ht="12.75" customHeight="1">
      <c r="A10" s="11" t="s">
        <v>9</v>
      </c>
      <c r="B10" s="13">
        <f>B11/0.87*0.13</f>
        <v>17932.2</v>
      </c>
      <c r="C10" s="5"/>
      <c r="D10" s="4" t="s">
        <v>10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ht="12.75" customHeight="1">
      <c r="A11" s="11" t="s">
        <v>12</v>
      </c>
      <c r="B11" s="13">
        <f>11495*0.87*12</f>
        <v>120007.8</v>
      </c>
      <c r="C11" s="4" t="s">
        <v>10</v>
      </c>
      <c r="D11" s="4" t="s">
        <v>10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ht="13.5" customHeight="1">
      <c r="A12" s="18" t="s">
        <v>13</v>
      </c>
      <c r="B12" s="20">
        <f>SUM(B6:B11)</f>
        <v>181115.22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ht="13.5" customHeight="1">
      <c r="A13" s="3"/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ht="12.75" customHeight="1">
      <c r="A14" s="7" t="s">
        <v>18</v>
      </c>
      <c r="B14" s="9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ht="12.75" customHeight="1">
      <c r="A15" s="11" t="s">
        <v>4</v>
      </c>
      <c r="B15" s="13">
        <f>B6/B11*B20</f>
        <v>50068.96552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2.75" customHeight="1">
      <c r="A16" s="11" t="s">
        <v>6</v>
      </c>
      <c r="B16" s="13">
        <f>B7/B11*B20</f>
        <v>6600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ht="12.75" customHeight="1">
      <c r="A17" s="11" t="s">
        <v>7</v>
      </c>
      <c r="B17" s="13">
        <f>B8/B11*B20</f>
        <v>2958.62069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ht="12.75" customHeight="1">
      <c r="A18" s="11" t="s">
        <v>8</v>
      </c>
      <c r="B18" s="13">
        <f>B9/B11*B20</f>
        <v>11606.89655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ht="12.75" customHeight="1">
      <c r="A19" s="11" t="s">
        <v>9</v>
      </c>
      <c r="B19" s="13">
        <f>B20/0.87*0.13</f>
        <v>29586.2069</v>
      </c>
      <c r="C19" s="4" t="s">
        <v>10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ht="12.75" customHeight="1">
      <c r="A20" s="11" t="s">
        <v>25</v>
      </c>
      <c r="B20" s="13">
        <v>198000.0</v>
      </c>
      <c r="C20" s="4" t="s">
        <v>10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ht="13.5" customHeight="1">
      <c r="A21" s="18" t="s">
        <v>13</v>
      </c>
      <c r="B21" s="20">
        <f>SUM(B15:B20)</f>
        <v>298820.6897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3.5" customHeight="1">
      <c r="A22" s="3"/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2.75" customHeight="1">
      <c r="A23" s="7" t="s">
        <v>31</v>
      </c>
      <c r="B23" s="9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2.75" customHeight="1">
      <c r="A24" s="11" t="s">
        <v>4</v>
      </c>
      <c r="B24" s="13">
        <f>B15/B20*B29</f>
        <v>45517.24138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2.75" customHeight="1">
      <c r="A25" s="11" t="s">
        <v>6</v>
      </c>
      <c r="B25" s="13">
        <f>B16/B20*B29</f>
        <v>6000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ht="12.75" customHeight="1">
      <c r="A26" s="11" t="s">
        <v>7</v>
      </c>
      <c r="B26" s="13">
        <f>B17/B20*B29</f>
        <v>2689.655172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2.75" customHeight="1">
      <c r="A27" s="11" t="s">
        <v>8</v>
      </c>
      <c r="B27" s="13">
        <f>B18/B20*B29</f>
        <v>10551.72414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2.75" customHeight="1">
      <c r="A28" s="11" t="s">
        <v>9</v>
      </c>
      <c r="B28" s="13">
        <f>B29/0.87*0.13</f>
        <v>26896.55172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2.75" customHeight="1">
      <c r="A29" s="11" t="s">
        <v>34</v>
      </c>
      <c r="B29" s="13">
        <v>180000.0</v>
      </c>
      <c r="C29" s="4" t="s">
        <v>10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3.5" customHeight="1">
      <c r="A30" s="18" t="s">
        <v>13</v>
      </c>
      <c r="B30" s="20">
        <f>SUM(B24:B29)</f>
        <v>271655.1724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3.5" customHeight="1">
      <c r="A31" s="3"/>
      <c r="B31" s="3" t="s">
        <v>10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2.75" customHeight="1">
      <c r="A32" s="7" t="s">
        <v>36</v>
      </c>
      <c r="B32" s="9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2.75" customHeight="1">
      <c r="A33" s="37" t="s">
        <v>37</v>
      </c>
      <c r="B33" s="39">
        <v>220000.0</v>
      </c>
      <c r="C33" s="5"/>
      <c r="D33" s="5"/>
      <c r="E33" s="4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2.75" customHeight="1">
      <c r="A34" s="11" t="s">
        <v>40</v>
      </c>
      <c r="B34" s="39">
        <v>0.0</v>
      </c>
      <c r="C34" s="5"/>
      <c r="D34" s="5"/>
      <c r="E34" s="4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2.75" customHeight="1">
      <c r="A35" s="11" t="s">
        <v>42</v>
      </c>
      <c r="B35" s="13">
        <v>107000.0</v>
      </c>
      <c r="C35" s="5"/>
      <c r="D35" s="5"/>
      <c r="E35" s="4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2.75" customHeight="1">
      <c r="A36" s="11" t="s">
        <v>43</v>
      </c>
      <c r="B36" s="13">
        <v>40000.0</v>
      </c>
      <c r="C36" s="5"/>
      <c r="D36" s="5"/>
      <c r="E36" s="4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2.75" customHeight="1">
      <c r="A37" s="11" t="s">
        <v>44</v>
      </c>
      <c r="B37" s="39">
        <v>40000.0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2.75" customHeight="1">
      <c r="A38" s="11" t="s">
        <v>45</v>
      </c>
      <c r="B38" s="13">
        <v>40000.0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3.5" customHeight="1">
      <c r="A39" s="18" t="s">
        <v>13</v>
      </c>
      <c r="B39" s="20">
        <f>SUM(B33:B38)</f>
        <v>447000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3.5" customHeight="1">
      <c r="A40" s="3"/>
      <c r="B40" s="3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2.75" customHeight="1">
      <c r="A41" s="7" t="s">
        <v>46</v>
      </c>
      <c r="B41" s="9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2.75" customHeight="1">
      <c r="A42" s="11" t="s">
        <v>47</v>
      </c>
      <c r="B42" s="39">
        <v>10000.0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2.75" customHeight="1">
      <c r="A43" s="11" t="s">
        <v>49</v>
      </c>
      <c r="B43" s="13">
        <v>60000.0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2.75" customHeight="1">
      <c r="A44" s="11" t="s">
        <v>50</v>
      </c>
      <c r="B44" s="13">
        <v>3000.0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2.75" customHeight="1">
      <c r="A45" s="11" t="s">
        <v>51</v>
      </c>
      <c r="B45" s="13">
        <v>4000.0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2.75" customHeight="1">
      <c r="A46" s="11" t="s">
        <v>52</v>
      </c>
      <c r="B46" s="13">
        <v>15000.0</v>
      </c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2.75" customHeight="1">
      <c r="A47" s="11" t="s">
        <v>53</v>
      </c>
      <c r="B47" s="13">
        <v>15000.0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3.5" customHeight="1">
      <c r="A48" s="18" t="s">
        <v>13</v>
      </c>
      <c r="B48" s="20">
        <f>SUM(B42:B47)</f>
        <v>107000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3.5" customHeight="1">
      <c r="A49" s="3"/>
      <c r="B49" s="3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2.75" customHeight="1">
      <c r="A50" s="7" t="s">
        <v>54</v>
      </c>
      <c r="B50" s="9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2.75" customHeight="1">
      <c r="A51" s="11" t="s">
        <v>56</v>
      </c>
      <c r="B51" s="13">
        <v>181200.0</v>
      </c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2.75" customHeight="1">
      <c r="A52" s="11" t="s">
        <v>58</v>
      </c>
      <c r="B52" s="13">
        <v>33000.0</v>
      </c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2.75" customHeight="1">
      <c r="A53" s="11" t="s">
        <v>59</v>
      </c>
      <c r="B53" s="13">
        <v>10000.0</v>
      </c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ht="12.75" customHeight="1">
      <c r="A54" s="37" t="s">
        <v>61</v>
      </c>
      <c r="B54" s="13">
        <v>20000.0</v>
      </c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ht="13.5" customHeight="1">
      <c r="A55" s="18" t="s">
        <v>13</v>
      </c>
      <c r="B55" s="20">
        <f>SUM(B51:B54)</f>
        <v>244200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ht="12.75" customHeight="1">
      <c r="A56" s="3"/>
      <c r="B56" s="3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ht="12.75" customHeight="1">
      <c r="A57" s="4"/>
      <c r="B57" s="4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4.43" defaultRowHeight="15.0"/>
  <cols>
    <col customWidth="1" min="1" max="1" width="9.86"/>
    <col customWidth="1" min="2" max="2" width="35.71"/>
    <col customWidth="1" min="3" max="3" width="9.29"/>
    <col customWidth="1" min="4" max="4" width="9.71"/>
    <col customWidth="1" min="5" max="5" width="9.14"/>
    <col customWidth="1" min="6" max="6" width="9.29"/>
    <col customWidth="1" min="7" max="7" width="9.57"/>
    <col customWidth="1" min="8" max="8" width="9.14"/>
    <col customWidth="1" min="9" max="9" width="9.29"/>
    <col customWidth="1" min="10" max="10" width="9.43"/>
    <col customWidth="1" min="11" max="11" width="9.71"/>
    <col customWidth="1" min="12" max="12" width="9.57"/>
    <col customWidth="1" min="13" max="13" width="9.14"/>
    <col customWidth="1" min="14" max="14" width="9.71"/>
    <col customWidth="1" min="15" max="15" width="11.57"/>
    <col customWidth="1" min="16" max="26" width="8.0"/>
  </cols>
  <sheetData>
    <row r="1" ht="13.5" customHeight="1">
      <c r="A1" s="1">
        <v>2018.0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5"/>
      <c r="R1" s="5"/>
      <c r="S1" s="5"/>
      <c r="T1" s="5"/>
      <c r="U1" s="5"/>
      <c r="V1" s="5"/>
      <c r="W1" s="5"/>
      <c r="X1" s="5"/>
      <c r="Y1" s="5"/>
      <c r="Z1" s="5"/>
    </row>
    <row r="2" ht="13.5" customHeight="1">
      <c r="A2" s="17" t="s">
        <v>2</v>
      </c>
      <c r="B2" s="17" t="s">
        <v>14</v>
      </c>
      <c r="C2" s="19" t="s">
        <v>15</v>
      </c>
      <c r="D2" s="21" t="s">
        <v>16</v>
      </c>
      <c r="E2" s="21" t="s">
        <v>17</v>
      </c>
      <c r="F2" s="21" t="s">
        <v>19</v>
      </c>
      <c r="G2" s="21" t="s">
        <v>20</v>
      </c>
      <c r="H2" s="22" t="s">
        <v>21</v>
      </c>
      <c r="I2" s="24" t="s">
        <v>23</v>
      </c>
      <c r="J2" s="21" t="s">
        <v>26</v>
      </c>
      <c r="K2" s="21" t="s">
        <v>27</v>
      </c>
      <c r="L2" s="21" t="s">
        <v>28</v>
      </c>
      <c r="M2" s="21" t="s">
        <v>29</v>
      </c>
      <c r="N2" s="26" t="s">
        <v>30</v>
      </c>
      <c r="O2" s="27" t="s">
        <v>32</v>
      </c>
      <c r="P2" s="28">
        <v>2019.0</v>
      </c>
      <c r="Q2" s="5"/>
      <c r="R2" s="5"/>
      <c r="S2" s="5"/>
      <c r="T2" s="5"/>
      <c r="U2" s="5"/>
      <c r="V2" s="5"/>
      <c r="W2" s="5"/>
      <c r="X2" s="5"/>
      <c r="Y2" s="5"/>
      <c r="Z2" s="5"/>
    </row>
    <row r="3" ht="12.75" customHeight="1">
      <c r="A3" s="29" t="s">
        <v>33</v>
      </c>
      <c r="B3" s="31" t="s">
        <v>35</v>
      </c>
      <c r="C3" s="33">
        <v>9983.0</v>
      </c>
      <c r="D3" s="35">
        <v>9983.0</v>
      </c>
      <c r="E3" s="35">
        <v>9983.0</v>
      </c>
      <c r="F3" s="35">
        <v>9983.0</v>
      </c>
      <c r="G3" s="40"/>
      <c r="H3" s="42"/>
      <c r="I3" s="43"/>
      <c r="J3" s="35"/>
      <c r="K3" s="35"/>
      <c r="L3" s="35"/>
      <c r="M3" s="44"/>
      <c r="N3" s="46"/>
      <c r="O3" s="47">
        <f t="shared" ref="O3:O42" si="1">SUM(C3:N3)</f>
        <v>39932</v>
      </c>
      <c r="P3" s="34" t="s">
        <v>10</v>
      </c>
      <c r="Q3" s="5"/>
      <c r="R3" s="5"/>
      <c r="S3" s="5"/>
      <c r="T3" s="5"/>
      <c r="U3" s="5"/>
      <c r="V3" s="5"/>
      <c r="W3" s="5"/>
      <c r="X3" s="5"/>
      <c r="Y3" s="5"/>
      <c r="Z3" s="5"/>
    </row>
    <row r="4" ht="12.75" customHeight="1">
      <c r="A4" s="48" t="s">
        <v>63</v>
      </c>
      <c r="B4" s="49" t="s">
        <v>35</v>
      </c>
      <c r="C4" s="50">
        <v>9983.0</v>
      </c>
      <c r="D4" s="51">
        <v>9983.0</v>
      </c>
      <c r="E4" s="51">
        <v>9983.0</v>
      </c>
      <c r="F4" s="51">
        <v>9983.0</v>
      </c>
      <c r="G4" s="52"/>
      <c r="H4" s="13"/>
      <c r="I4" s="53"/>
      <c r="J4" s="51"/>
      <c r="K4" s="51"/>
      <c r="L4" s="51"/>
      <c r="M4" s="54"/>
      <c r="N4" s="55"/>
      <c r="O4" s="47">
        <f t="shared" si="1"/>
        <v>39932</v>
      </c>
      <c r="P4" s="34" t="s">
        <v>10</v>
      </c>
      <c r="Q4" s="5"/>
      <c r="R4" s="3"/>
      <c r="S4" s="5"/>
      <c r="T4" s="5"/>
      <c r="U4" s="5"/>
      <c r="V4" s="5"/>
      <c r="W4" s="5"/>
      <c r="X4" s="5"/>
      <c r="Y4" s="5"/>
      <c r="Z4" s="5"/>
    </row>
    <row r="5" ht="12.75" customHeight="1">
      <c r="A5" s="48" t="s">
        <v>70</v>
      </c>
      <c r="B5" s="49" t="s">
        <v>71</v>
      </c>
      <c r="C5" s="50">
        <v>9983.0</v>
      </c>
      <c r="D5" s="51">
        <v>9983.0</v>
      </c>
      <c r="E5" s="51">
        <v>9983.0</v>
      </c>
      <c r="F5" s="51">
        <v>9983.0</v>
      </c>
      <c r="G5" s="51">
        <v>9983.0</v>
      </c>
      <c r="H5" s="39">
        <v>9983.0</v>
      </c>
      <c r="I5" s="53"/>
      <c r="J5" s="54"/>
      <c r="K5" s="51"/>
      <c r="L5" s="51"/>
      <c r="M5" s="51"/>
      <c r="N5" s="55"/>
      <c r="O5" s="47">
        <f t="shared" si="1"/>
        <v>59898</v>
      </c>
      <c r="P5" s="34" t="s">
        <v>10</v>
      </c>
      <c r="Q5" s="5"/>
      <c r="R5" s="5"/>
      <c r="S5" s="5"/>
      <c r="T5" s="5"/>
      <c r="U5" s="5"/>
      <c r="V5" s="5"/>
      <c r="W5" s="5"/>
      <c r="X5" s="5"/>
      <c r="Y5" s="5"/>
      <c r="Z5" s="5"/>
    </row>
    <row r="6" ht="12.75" customHeight="1">
      <c r="A6" s="48" t="s">
        <v>72</v>
      </c>
      <c r="B6" s="49" t="s">
        <v>73</v>
      </c>
      <c r="C6" s="50">
        <v>9983.0</v>
      </c>
      <c r="D6" s="51">
        <v>9983.0</v>
      </c>
      <c r="E6" s="51">
        <v>9983.0</v>
      </c>
      <c r="F6" s="51">
        <v>9983.0</v>
      </c>
      <c r="G6" s="51">
        <v>9983.0</v>
      </c>
      <c r="H6" s="39">
        <v>9983.0</v>
      </c>
      <c r="I6" s="56">
        <v>9983.0</v>
      </c>
      <c r="J6" s="51">
        <v>9983.0</v>
      </c>
      <c r="K6" s="51">
        <v>9983.0</v>
      </c>
      <c r="L6" s="51">
        <v>9983.0</v>
      </c>
      <c r="M6" s="51">
        <v>9983.0</v>
      </c>
      <c r="N6" s="57">
        <v>9983.0</v>
      </c>
      <c r="O6" s="47">
        <f t="shared" si="1"/>
        <v>119796</v>
      </c>
      <c r="P6" s="58"/>
      <c r="Q6" s="5"/>
      <c r="R6" s="5"/>
      <c r="S6" s="5"/>
      <c r="T6" s="5"/>
      <c r="U6" s="5"/>
      <c r="V6" s="5"/>
      <c r="W6" s="5"/>
      <c r="X6" s="5"/>
      <c r="Y6" s="5"/>
      <c r="Z6" s="5"/>
    </row>
    <row r="7" ht="12.75" customHeight="1">
      <c r="A7" s="48" t="s">
        <v>76</v>
      </c>
      <c r="B7" s="49" t="s">
        <v>77</v>
      </c>
      <c r="C7" s="50">
        <v>9983.0</v>
      </c>
      <c r="D7" s="51">
        <v>9983.0</v>
      </c>
      <c r="E7" s="51">
        <v>9983.0</v>
      </c>
      <c r="F7" s="51">
        <v>9983.0</v>
      </c>
      <c r="G7" s="51">
        <v>9983.0</v>
      </c>
      <c r="H7" s="39">
        <v>9983.0</v>
      </c>
      <c r="I7" s="56">
        <v>9983.0</v>
      </c>
      <c r="J7" s="51"/>
      <c r="K7" s="51"/>
      <c r="L7" s="51"/>
      <c r="M7" s="54"/>
      <c r="N7" s="55"/>
      <c r="O7" s="47">
        <f t="shared" si="1"/>
        <v>69881</v>
      </c>
      <c r="P7" s="3"/>
      <c r="Q7" s="59" t="s">
        <v>10</v>
      </c>
      <c r="R7" s="5"/>
      <c r="S7" s="5"/>
      <c r="T7" s="5"/>
      <c r="U7" s="5"/>
      <c r="V7" s="5"/>
      <c r="W7" s="5"/>
      <c r="X7" s="5"/>
      <c r="Y7" s="5"/>
      <c r="Z7" s="5"/>
    </row>
    <row r="8" ht="12.75" customHeight="1">
      <c r="A8" s="48" t="s">
        <v>79</v>
      </c>
      <c r="B8" s="49" t="s">
        <v>80</v>
      </c>
      <c r="C8" s="50">
        <v>9983.0</v>
      </c>
      <c r="D8" s="51">
        <v>9983.0</v>
      </c>
      <c r="E8" s="51">
        <v>9983.0</v>
      </c>
      <c r="F8" s="51">
        <v>9983.0</v>
      </c>
      <c r="G8" s="52"/>
      <c r="H8" s="13"/>
      <c r="I8" s="53"/>
      <c r="J8" s="51"/>
      <c r="K8" s="51"/>
      <c r="L8" s="51"/>
      <c r="M8" s="51"/>
      <c r="N8" s="55"/>
      <c r="O8" s="47">
        <f t="shared" si="1"/>
        <v>39932</v>
      </c>
      <c r="P8" s="3"/>
      <c r="Q8" s="59" t="s">
        <v>10</v>
      </c>
      <c r="R8" s="5"/>
      <c r="S8" s="5"/>
      <c r="T8" s="5"/>
      <c r="U8" s="5"/>
      <c r="V8" s="5"/>
      <c r="W8" s="5"/>
      <c r="X8" s="5"/>
      <c r="Y8" s="5"/>
      <c r="Z8" s="5"/>
    </row>
    <row r="9" ht="12.75" customHeight="1">
      <c r="A9" s="48" t="s">
        <v>81</v>
      </c>
      <c r="B9" s="49" t="s">
        <v>82</v>
      </c>
      <c r="C9" s="50">
        <v>9983.0</v>
      </c>
      <c r="D9" s="51">
        <v>9983.0</v>
      </c>
      <c r="E9" s="51">
        <v>9983.0</v>
      </c>
      <c r="F9" s="51">
        <v>9983.0</v>
      </c>
      <c r="G9" s="51">
        <v>9983.0</v>
      </c>
      <c r="H9" s="39">
        <v>9983.0</v>
      </c>
      <c r="I9" s="53"/>
      <c r="J9" s="51"/>
      <c r="K9" s="51"/>
      <c r="L9" s="51"/>
      <c r="M9" s="51"/>
      <c r="N9" s="55"/>
      <c r="O9" s="47">
        <f t="shared" si="1"/>
        <v>59898</v>
      </c>
      <c r="P9" s="3"/>
      <c r="Q9" s="59" t="s">
        <v>10</v>
      </c>
      <c r="R9" s="5"/>
      <c r="S9" s="5"/>
      <c r="T9" s="5"/>
      <c r="U9" s="5"/>
      <c r="V9" s="5"/>
      <c r="W9" s="5"/>
      <c r="X9" s="5"/>
      <c r="Y9" s="5"/>
      <c r="Z9" s="5"/>
    </row>
    <row r="10" ht="12.75" customHeight="1">
      <c r="A10" s="48" t="s">
        <v>83</v>
      </c>
      <c r="B10" s="49" t="s">
        <v>84</v>
      </c>
      <c r="C10" s="50">
        <v>7450.0</v>
      </c>
      <c r="D10" s="56">
        <v>7450.0</v>
      </c>
      <c r="E10" s="56">
        <v>7450.0</v>
      </c>
      <c r="F10" s="56">
        <v>7450.0</v>
      </c>
      <c r="G10" s="56">
        <v>7450.0</v>
      </c>
      <c r="H10" s="61">
        <v>7450.0</v>
      </c>
      <c r="I10" s="56">
        <v>7450.0</v>
      </c>
      <c r="J10" s="56">
        <v>7450.0</v>
      </c>
      <c r="K10" s="56">
        <v>7450.0</v>
      </c>
      <c r="L10" s="56">
        <v>7450.0</v>
      </c>
      <c r="M10" s="56">
        <v>7450.0</v>
      </c>
      <c r="N10" s="63">
        <v>7450.0</v>
      </c>
      <c r="O10" s="47">
        <f t="shared" si="1"/>
        <v>89400</v>
      </c>
      <c r="P10" s="3"/>
      <c r="Q10" s="59" t="s">
        <v>10</v>
      </c>
      <c r="R10" s="5"/>
      <c r="S10" s="5"/>
      <c r="T10" s="5"/>
      <c r="U10" s="5"/>
      <c r="V10" s="5"/>
      <c r="W10" s="5"/>
      <c r="X10" s="5"/>
      <c r="Y10" s="5"/>
      <c r="Z10" s="5"/>
    </row>
    <row r="11" ht="12.75" customHeight="1">
      <c r="A11" s="48" t="s">
        <v>86</v>
      </c>
      <c r="B11" s="49" t="s">
        <v>87</v>
      </c>
      <c r="C11" s="50">
        <v>7450.0</v>
      </c>
      <c r="D11" s="51">
        <v>7450.0</v>
      </c>
      <c r="E11" s="52"/>
      <c r="F11" s="52"/>
      <c r="G11" s="52"/>
      <c r="H11" s="13"/>
      <c r="I11" s="53"/>
      <c r="J11" s="54"/>
      <c r="K11" s="51"/>
      <c r="L11" s="51"/>
      <c r="M11" s="54"/>
      <c r="N11" s="55"/>
      <c r="O11" s="47">
        <f t="shared" si="1"/>
        <v>14900</v>
      </c>
      <c r="P11" s="3"/>
      <c r="Q11" s="59" t="s">
        <v>88</v>
      </c>
      <c r="R11" s="5"/>
      <c r="S11" s="5"/>
      <c r="T11" s="5"/>
      <c r="U11" s="5"/>
      <c r="V11" s="5"/>
      <c r="W11" s="5"/>
      <c r="X11" s="5"/>
      <c r="Y11" s="5"/>
      <c r="Z11" s="5"/>
    </row>
    <row r="12" ht="12.75" customHeight="1">
      <c r="A12" s="48" t="s">
        <v>89</v>
      </c>
      <c r="B12" s="49" t="s">
        <v>90</v>
      </c>
      <c r="C12" s="50">
        <v>7450.0</v>
      </c>
      <c r="D12" s="51">
        <v>7450.0</v>
      </c>
      <c r="E12" s="51">
        <v>7450.0</v>
      </c>
      <c r="F12" s="51">
        <v>7450.0</v>
      </c>
      <c r="G12" s="51">
        <v>7450.0</v>
      </c>
      <c r="H12" s="39">
        <v>7450.0</v>
      </c>
      <c r="I12" s="53"/>
      <c r="J12" s="54"/>
      <c r="K12" s="51"/>
      <c r="L12" s="51"/>
      <c r="M12" s="51"/>
      <c r="N12" s="55"/>
      <c r="O12" s="47">
        <f t="shared" si="1"/>
        <v>44700</v>
      </c>
      <c r="P12" s="3"/>
      <c r="Q12" s="59" t="s">
        <v>10</v>
      </c>
      <c r="R12" s="5"/>
      <c r="S12" s="5"/>
      <c r="T12" s="5"/>
      <c r="U12" s="5"/>
      <c r="V12" s="5"/>
      <c r="W12" s="5"/>
      <c r="X12" s="5"/>
      <c r="Y12" s="5"/>
      <c r="Z12" s="5"/>
    </row>
    <row r="13" ht="12.75" customHeight="1">
      <c r="A13" s="48" t="s">
        <v>92</v>
      </c>
      <c r="B13" s="49" t="s">
        <v>93</v>
      </c>
      <c r="C13" s="50">
        <v>9983.0</v>
      </c>
      <c r="D13" s="51">
        <v>9983.0</v>
      </c>
      <c r="E13" s="51">
        <v>9983.0</v>
      </c>
      <c r="F13" s="51">
        <v>9983.0</v>
      </c>
      <c r="G13" s="51">
        <v>9983.0</v>
      </c>
      <c r="H13" s="39">
        <v>9983.0</v>
      </c>
      <c r="I13" s="53"/>
      <c r="J13" s="54"/>
      <c r="K13" s="51"/>
      <c r="L13" s="51"/>
      <c r="M13" s="51"/>
      <c r="N13" s="57"/>
      <c r="O13" s="47">
        <f t="shared" si="1"/>
        <v>59898</v>
      </c>
      <c r="P13" s="3"/>
      <c r="Q13" s="59" t="s">
        <v>10</v>
      </c>
      <c r="R13" s="5"/>
      <c r="S13" s="5"/>
      <c r="T13" s="5"/>
      <c r="U13" s="5"/>
      <c r="V13" s="5"/>
      <c r="W13" s="5"/>
      <c r="X13" s="5"/>
      <c r="Y13" s="5"/>
      <c r="Z13" s="5"/>
    </row>
    <row r="14" ht="12.75" customHeight="1">
      <c r="A14" s="48" t="s">
        <v>94</v>
      </c>
      <c r="B14" s="49" t="s">
        <v>95</v>
      </c>
      <c r="C14" s="50">
        <v>9983.0</v>
      </c>
      <c r="D14" s="51">
        <v>9983.0</v>
      </c>
      <c r="E14" s="51">
        <v>9983.0</v>
      </c>
      <c r="F14" s="52"/>
      <c r="G14" s="52"/>
      <c r="H14" s="13"/>
      <c r="I14" s="53"/>
      <c r="J14" s="54"/>
      <c r="K14" s="54"/>
      <c r="L14" s="54"/>
      <c r="M14" s="54"/>
      <c r="N14" s="55"/>
      <c r="O14" s="47">
        <f t="shared" si="1"/>
        <v>29949</v>
      </c>
      <c r="P14" s="3"/>
      <c r="Q14" s="4" t="s">
        <v>10</v>
      </c>
      <c r="R14" s="5"/>
      <c r="S14" s="5"/>
      <c r="T14" s="5"/>
      <c r="U14" s="5"/>
      <c r="V14" s="5"/>
      <c r="W14" s="5"/>
      <c r="X14" s="5"/>
      <c r="Y14" s="5"/>
      <c r="Z14" s="5"/>
    </row>
    <row r="15" ht="12.75" customHeight="1">
      <c r="A15" s="48" t="s">
        <v>96</v>
      </c>
      <c r="B15" s="49" t="s">
        <v>97</v>
      </c>
      <c r="C15" s="50">
        <v>7450.0</v>
      </c>
      <c r="D15" s="51">
        <v>7450.0</v>
      </c>
      <c r="E15" s="51">
        <v>7450.0</v>
      </c>
      <c r="F15" s="51">
        <v>7450.0</v>
      </c>
      <c r="G15" s="51">
        <v>7450.0</v>
      </c>
      <c r="H15" s="39">
        <v>7450.0</v>
      </c>
      <c r="I15" s="53"/>
      <c r="J15" s="54"/>
      <c r="K15" s="51"/>
      <c r="L15" s="51"/>
      <c r="M15" s="51"/>
      <c r="N15" s="57"/>
      <c r="O15" s="47">
        <f t="shared" si="1"/>
        <v>44700</v>
      </c>
      <c r="P15" s="3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ht="12.75" customHeight="1">
      <c r="A16" s="48" t="s">
        <v>98</v>
      </c>
      <c r="B16" s="49" t="s">
        <v>99</v>
      </c>
      <c r="C16" s="50">
        <v>7450.0</v>
      </c>
      <c r="D16" s="51">
        <v>7450.0</v>
      </c>
      <c r="E16" s="51">
        <v>7450.0</v>
      </c>
      <c r="F16" s="51">
        <v>7450.0</v>
      </c>
      <c r="G16" s="65"/>
      <c r="H16" s="39"/>
      <c r="I16" s="66"/>
      <c r="J16" s="51"/>
      <c r="K16" s="51"/>
      <c r="L16" s="51"/>
      <c r="M16" s="54"/>
      <c r="N16" s="55"/>
      <c r="O16" s="47">
        <f t="shared" si="1"/>
        <v>29800</v>
      </c>
      <c r="P16" s="3"/>
      <c r="Q16" s="4" t="s">
        <v>10</v>
      </c>
      <c r="R16" s="5"/>
      <c r="S16" s="5"/>
      <c r="T16" s="5"/>
      <c r="U16" s="5"/>
      <c r="V16" s="5"/>
      <c r="W16" s="5"/>
      <c r="X16" s="5"/>
      <c r="Y16" s="5"/>
      <c r="Z16" s="5"/>
    </row>
    <row r="17" ht="12.75" customHeight="1">
      <c r="A17" s="48" t="s">
        <v>100</v>
      </c>
      <c r="B17" s="49" t="s">
        <v>101</v>
      </c>
      <c r="C17" s="50">
        <v>9983.0</v>
      </c>
      <c r="D17" s="51">
        <v>9983.0</v>
      </c>
      <c r="E17" s="51">
        <v>9983.0</v>
      </c>
      <c r="F17" s="51">
        <v>9983.0</v>
      </c>
      <c r="G17" s="51">
        <v>9983.0</v>
      </c>
      <c r="H17" s="39">
        <v>9983.0</v>
      </c>
      <c r="I17" s="53"/>
      <c r="J17" s="54"/>
      <c r="K17" s="51"/>
      <c r="L17" s="51"/>
      <c r="M17" s="51"/>
      <c r="N17" s="57"/>
      <c r="O17" s="47">
        <f t="shared" si="1"/>
        <v>59898</v>
      </c>
      <c r="P17" s="3"/>
      <c r="Q17" s="4" t="s">
        <v>10</v>
      </c>
      <c r="R17" s="5"/>
      <c r="S17" s="5"/>
      <c r="T17" s="5"/>
      <c r="U17" s="5"/>
      <c r="V17" s="5"/>
      <c r="W17" s="5"/>
      <c r="X17" s="5"/>
      <c r="Y17" s="5"/>
      <c r="Z17" s="5"/>
    </row>
    <row r="18" ht="12.75" customHeight="1">
      <c r="A18" s="48" t="s">
        <v>102</v>
      </c>
      <c r="B18" s="49" t="s">
        <v>103</v>
      </c>
      <c r="C18" s="50">
        <v>7450.0</v>
      </c>
      <c r="D18" s="51">
        <v>7450.0</v>
      </c>
      <c r="E18" s="51">
        <v>7450.0</v>
      </c>
      <c r="F18" s="51">
        <v>7450.0</v>
      </c>
      <c r="G18" s="51">
        <v>7450.0</v>
      </c>
      <c r="H18" s="39">
        <v>7450.0</v>
      </c>
      <c r="I18" s="53"/>
      <c r="J18" s="54"/>
      <c r="K18" s="51"/>
      <c r="L18" s="51"/>
      <c r="M18" s="51"/>
      <c r="N18" s="55"/>
      <c r="O18" s="47">
        <f t="shared" si="1"/>
        <v>44700</v>
      </c>
      <c r="P18" s="3"/>
      <c r="Q18" s="4" t="s">
        <v>10</v>
      </c>
      <c r="R18" s="5"/>
      <c r="S18" s="5"/>
      <c r="T18" s="5"/>
      <c r="U18" s="5"/>
      <c r="V18" s="5"/>
      <c r="W18" s="5"/>
      <c r="X18" s="5"/>
      <c r="Y18" s="5"/>
      <c r="Z18" s="5"/>
    </row>
    <row r="19" ht="12.75" customHeight="1">
      <c r="A19" s="48" t="s">
        <v>104</v>
      </c>
      <c r="B19" s="49" t="s">
        <v>105</v>
      </c>
      <c r="C19" s="50">
        <v>9983.0</v>
      </c>
      <c r="D19" s="51">
        <v>9983.0</v>
      </c>
      <c r="E19" s="51">
        <v>9983.0</v>
      </c>
      <c r="F19" s="51">
        <v>9983.0</v>
      </c>
      <c r="G19" s="51">
        <v>9983.0</v>
      </c>
      <c r="H19" s="39">
        <v>9983.0</v>
      </c>
      <c r="I19" s="53"/>
      <c r="J19" s="54"/>
      <c r="K19" s="51"/>
      <c r="L19" s="51"/>
      <c r="M19" s="51"/>
      <c r="N19" s="55"/>
      <c r="O19" s="47">
        <f t="shared" si="1"/>
        <v>59898</v>
      </c>
      <c r="P19" s="3"/>
      <c r="Q19" s="4" t="s">
        <v>10</v>
      </c>
      <c r="R19" s="5"/>
      <c r="S19" s="5"/>
      <c r="T19" s="5"/>
      <c r="U19" s="5"/>
      <c r="V19" s="5"/>
      <c r="W19" s="5"/>
      <c r="X19" s="5"/>
      <c r="Y19" s="5"/>
      <c r="Z19" s="5"/>
    </row>
    <row r="20" ht="12.75" customHeight="1">
      <c r="A20" s="48" t="s">
        <v>106</v>
      </c>
      <c r="B20" s="49" t="s">
        <v>107</v>
      </c>
      <c r="C20" s="50">
        <v>7450.0</v>
      </c>
      <c r="D20" s="51">
        <v>7450.0</v>
      </c>
      <c r="E20" s="51">
        <v>7450.0</v>
      </c>
      <c r="F20" s="51">
        <v>7450.0</v>
      </c>
      <c r="G20" s="51">
        <v>7450.0</v>
      </c>
      <c r="H20" s="39">
        <v>7450.0</v>
      </c>
      <c r="I20" s="53"/>
      <c r="J20" s="54"/>
      <c r="K20" s="51"/>
      <c r="L20" s="51"/>
      <c r="M20" s="51"/>
      <c r="N20" s="55"/>
      <c r="O20" s="47">
        <f t="shared" si="1"/>
        <v>44700</v>
      </c>
      <c r="P20" s="3"/>
      <c r="Q20" s="59" t="s">
        <v>10</v>
      </c>
      <c r="R20" s="5"/>
      <c r="S20" s="5"/>
      <c r="T20" s="5"/>
      <c r="U20" s="5"/>
      <c r="V20" s="5"/>
      <c r="W20" s="5"/>
      <c r="X20" s="5"/>
      <c r="Y20" s="5"/>
      <c r="Z20" s="5"/>
    </row>
    <row r="21" ht="12.75" customHeight="1">
      <c r="A21" s="48" t="s">
        <v>109</v>
      </c>
      <c r="B21" s="49" t="s">
        <v>110</v>
      </c>
      <c r="C21" s="50">
        <v>9983.0</v>
      </c>
      <c r="D21" s="51">
        <v>9983.0</v>
      </c>
      <c r="E21" s="51">
        <v>9983.0</v>
      </c>
      <c r="F21" s="51">
        <v>9983.0</v>
      </c>
      <c r="G21" s="51">
        <v>9983.0</v>
      </c>
      <c r="H21" s="39">
        <v>9983.0</v>
      </c>
      <c r="I21" s="53"/>
      <c r="J21" s="54"/>
      <c r="K21" s="51"/>
      <c r="L21" s="51"/>
      <c r="M21" s="51"/>
      <c r="N21" s="55"/>
      <c r="O21" s="47">
        <f t="shared" si="1"/>
        <v>59898</v>
      </c>
      <c r="P21" s="3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ht="12.75" customHeight="1">
      <c r="A22" s="48" t="s">
        <v>111</v>
      </c>
      <c r="B22" s="49" t="s">
        <v>112</v>
      </c>
      <c r="C22" s="50">
        <v>7450.0</v>
      </c>
      <c r="D22" s="51">
        <v>7450.0</v>
      </c>
      <c r="E22" s="52"/>
      <c r="F22" s="52"/>
      <c r="G22" s="52"/>
      <c r="H22" s="13"/>
      <c r="I22" s="66"/>
      <c r="J22" s="51"/>
      <c r="K22" s="51"/>
      <c r="L22" s="54"/>
      <c r="M22" s="54"/>
      <c r="N22" s="55"/>
      <c r="O22" s="47">
        <f t="shared" si="1"/>
        <v>14900</v>
      </c>
      <c r="P22" s="3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ht="12.75" customHeight="1">
      <c r="A23" s="48" t="s">
        <v>114</v>
      </c>
      <c r="B23" s="49" t="s">
        <v>115</v>
      </c>
      <c r="C23" s="50">
        <v>7450.0</v>
      </c>
      <c r="D23" s="51">
        <v>7450.0</v>
      </c>
      <c r="E23" s="51">
        <v>7450.0</v>
      </c>
      <c r="F23" s="52"/>
      <c r="G23" s="52"/>
      <c r="H23" s="13"/>
      <c r="I23" s="53"/>
      <c r="J23" s="54"/>
      <c r="K23" s="54"/>
      <c r="L23" s="54"/>
      <c r="M23" s="54"/>
      <c r="N23" s="55"/>
      <c r="O23" s="47">
        <f t="shared" si="1"/>
        <v>22350</v>
      </c>
      <c r="P23" s="3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ht="12.75" customHeight="1">
      <c r="A24" s="48" t="s">
        <v>116</v>
      </c>
      <c r="B24" s="49" t="s">
        <v>117</v>
      </c>
      <c r="C24" s="50">
        <v>7450.0</v>
      </c>
      <c r="D24" s="51">
        <v>7450.0</v>
      </c>
      <c r="E24" s="51">
        <v>7450.0</v>
      </c>
      <c r="F24" s="51">
        <v>7450.0</v>
      </c>
      <c r="G24" s="52"/>
      <c r="H24" s="13"/>
      <c r="I24" s="53"/>
      <c r="J24" s="54"/>
      <c r="K24" s="51"/>
      <c r="L24" s="54"/>
      <c r="M24" s="54"/>
      <c r="N24" s="55"/>
      <c r="O24" s="47">
        <f t="shared" si="1"/>
        <v>29800</v>
      </c>
      <c r="P24" s="3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ht="12.75" customHeight="1">
      <c r="A25" s="48" t="s">
        <v>118</v>
      </c>
      <c r="B25" s="49" t="s">
        <v>119</v>
      </c>
      <c r="C25" s="50">
        <v>7450.0</v>
      </c>
      <c r="D25" s="51">
        <v>7450.0</v>
      </c>
      <c r="E25" s="51">
        <v>7450.0</v>
      </c>
      <c r="F25" s="51">
        <v>7450.0</v>
      </c>
      <c r="G25" s="65"/>
      <c r="H25" s="13"/>
      <c r="I25" s="53"/>
      <c r="J25" s="51"/>
      <c r="K25" s="51"/>
      <c r="L25" s="51"/>
      <c r="M25" s="51"/>
      <c r="N25" s="55"/>
      <c r="O25" s="47">
        <f t="shared" si="1"/>
        <v>29800</v>
      </c>
      <c r="P25" s="3"/>
      <c r="Q25" s="5"/>
      <c r="R25" s="5"/>
      <c r="S25" s="5"/>
      <c r="T25" s="72"/>
      <c r="U25" s="5"/>
      <c r="V25" s="5"/>
      <c r="W25" s="5"/>
      <c r="X25" s="5"/>
      <c r="Y25" s="5"/>
      <c r="Z25" s="5"/>
    </row>
    <row r="26" ht="12.75" customHeight="1">
      <c r="A26" s="48" t="s">
        <v>120</v>
      </c>
      <c r="B26" s="49" t="s">
        <v>121</v>
      </c>
      <c r="C26" s="50">
        <v>9983.0</v>
      </c>
      <c r="D26" s="51">
        <v>9983.0</v>
      </c>
      <c r="E26" s="51">
        <v>9983.0</v>
      </c>
      <c r="F26" s="51">
        <v>9983.0</v>
      </c>
      <c r="G26" s="51">
        <v>9983.0</v>
      </c>
      <c r="H26" s="39">
        <v>9983.0</v>
      </c>
      <c r="I26" s="53"/>
      <c r="J26" s="51"/>
      <c r="K26" s="51"/>
      <c r="L26" s="51"/>
      <c r="M26" s="54"/>
      <c r="N26" s="55"/>
      <c r="O26" s="47">
        <f t="shared" si="1"/>
        <v>59898</v>
      </c>
      <c r="P26" s="3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ht="13.5" customHeight="1">
      <c r="A27" s="74" t="s">
        <v>122</v>
      </c>
      <c r="B27" s="75" t="s">
        <v>123</v>
      </c>
      <c r="C27" s="77">
        <v>8717.0</v>
      </c>
      <c r="D27" s="79">
        <v>8717.0</v>
      </c>
      <c r="E27" s="79">
        <v>8717.0</v>
      </c>
      <c r="F27" s="79">
        <v>8717.0</v>
      </c>
      <c r="G27" s="79">
        <v>8717.0</v>
      </c>
      <c r="H27" s="81">
        <v>8717.0</v>
      </c>
      <c r="I27" s="82"/>
      <c r="J27" s="83"/>
      <c r="K27" s="79"/>
      <c r="L27" s="79"/>
      <c r="M27" s="79"/>
      <c r="N27" s="85"/>
      <c r="O27" s="88">
        <f t="shared" si="1"/>
        <v>52302</v>
      </c>
      <c r="P27" s="3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ht="12.75" customHeight="1">
      <c r="A28" s="48" t="s">
        <v>127</v>
      </c>
      <c r="B28" s="90" t="s">
        <v>128</v>
      </c>
      <c r="C28" s="50">
        <v>8717.0</v>
      </c>
      <c r="D28" s="51">
        <v>8717.0</v>
      </c>
      <c r="E28" s="51">
        <v>8717.0</v>
      </c>
      <c r="F28" s="51">
        <v>8717.0</v>
      </c>
      <c r="G28" s="51">
        <v>8717.0</v>
      </c>
      <c r="H28" s="39">
        <v>8717.0</v>
      </c>
      <c r="I28" s="66"/>
      <c r="J28" s="51"/>
      <c r="K28" s="51"/>
      <c r="L28" s="51"/>
      <c r="M28" s="51"/>
      <c r="N28" s="55"/>
      <c r="O28" s="47">
        <f t="shared" si="1"/>
        <v>52302</v>
      </c>
      <c r="P28" s="3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ht="12.75" customHeight="1">
      <c r="A29" s="48" t="s">
        <v>130</v>
      </c>
      <c r="B29" s="49" t="s">
        <v>131</v>
      </c>
      <c r="C29" s="50">
        <v>7450.0</v>
      </c>
      <c r="D29" s="51">
        <v>7450.0</v>
      </c>
      <c r="E29" s="51">
        <v>7450.0</v>
      </c>
      <c r="F29" s="51">
        <v>7450.0</v>
      </c>
      <c r="G29" s="51">
        <v>7450.0</v>
      </c>
      <c r="H29" s="39">
        <v>7450.0</v>
      </c>
      <c r="I29" s="53"/>
      <c r="J29" s="54"/>
      <c r="K29" s="51"/>
      <c r="L29" s="51"/>
      <c r="M29" s="51"/>
      <c r="N29" s="55"/>
      <c r="O29" s="47">
        <f t="shared" si="1"/>
        <v>44700</v>
      </c>
      <c r="P29" s="3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ht="12.75" customHeight="1">
      <c r="A30" s="48" t="s">
        <v>133</v>
      </c>
      <c r="B30" s="49" t="s">
        <v>134</v>
      </c>
      <c r="C30" s="50">
        <v>7450.0</v>
      </c>
      <c r="D30" s="51">
        <v>7450.0</v>
      </c>
      <c r="E30" s="51">
        <v>7450.0</v>
      </c>
      <c r="F30" s="51">
        <v>7450.0</v>
      </c>
      <c r="G30" s="51">
        <v>7450.0</v>
      </c>
      <c r="H30" s="39">
        <v>7450.0</v>
      </c>
      <c r="I30" s="56">
        <v>7450.0</v>
      </c>
      <c r="J30" s="51">
        <v>7450.0</v>
      </c>
      <c r="K30" s="51">
        <v>7450.0</v>
      </c>
      <c r="L30" s="51">
        <v>7450.0</v>
      </c>
      <c r="M30" s="51">
        <v>7450.0</v>
      </c>
      <c r="N30" s="57">
        <v>7450.0</v>
      </c>
      <c r="O30" s="47">
        <f t="shared" si="1"/>
        <v>89400</v>
      </c>
      <c r="P30" s="3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ht="12.75" customHeight="1">
      <c r="A31" s="48" t="s">
        <v>135</v>
      </c>
      <c r="B31" s="49" t="s">
        <v>121</v>
      </c>
      <c r="C31" s="50">
        <v>7450.0</v>
      </c>
      <c r="D31" s="51">
        <v>7450.0</v>
      </c>
      <c r="E31" s="51">
        <v>7450.0</v>
      </c>
      <c r="F31" s="52"/>
      <c r="G31" s="52"/>
      <c r="H31" s="13"/>
      <c r="I31" s="53"/>
      <c r="J31" s="51"/>
      <c r="K31" s="51"/>
      <c r="L31" s="51"/>
      <c r="M31" s="54"/>
      <c r="N31" s="55"/>
      <c r="O31" s="47">
        <f t="shared" si="1"/>
        <v>22350</v>
      </c>
      <c r="P31" s="3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ht="12.75" customHeight="1">
      <c r="A32" s="48" t="s">
        <v>137</v>
      </c>
      <c r="B32" s="49" t="s">
        <v>138</v>
      </c>
      <c r="C32" s="50">
        <v>7450.0</v>
      </c>
      <c r="D32" s="51">
        <v>7450.0</v>
      </c>
      <c r="E32" s="51">
        <v>7450.0</v>
      </c>
      <c r="F32" s="51">
        <v>7450.0</v>
      </c>
      <c r="G32" s="51">
        <v>7450.0</v>
      </c>
      <c r="H32" s="39">
        <v>7450.0</v>
      </c>
      <c r="I32" s="53"/>
      <c r="J32" s="54"/>
      <c r="K32" s="51"/>
      <c r="L32" s="51"/>
      <c r="M32" s="51"/>
      <c r="N32" s="55"/>
      <c r="O32" s="47">
        <f t="shared" si="1"/>
        <v>44700</v>
      </c>
      <c r="P32" s="3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ht="12.75" customHeight="1">
      <c r="A33" s="48" t="s">
        <v>139</v>
      </c>
      <c r="B33" s="49" t="s">
        <v>140</v>
      </c>
      <c r="C33" s="50">
        <v>7450.0</v>
      </c>
      <c r="D33" s="51">
        <v>7450.0</v>
      </c>
      <c r="E33" s="51">
        <v>7450.0</v>
      </c>
      <c r="F33" s="51">
        <v>7450.0</v>
      </c>
      <c r="G33" s="51">
        <v>7450.0</v>
      </c>
      <c r="H33" s="39">
        <v>7450.0</v>
      </c>
      <c r="I33" s="53"/>
      <c r="J33" s="51"/>
      <c r="K33" s="51"/>
      <c r="L33" s="51"/>
      <c r="M33" s="51"/>
      <c r="N33" s="57"/>
      <c r="O33" s="47">
        <f t="shared" si="1"/>
        <v>44700</v>
      </c>
      <c r="P33" s="3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ht="12.75" customHeight="1">
      <c r="A34" s="48" t="s">
        <v>141</v>
      </c>
      <c r="B34" s="49" t="s">
        <v>142</v>
      </c>
      <c r="C34" s="50">
        <v>7450.0</v>
      </c>
      <c r="D34" s="51">
        <v>7450.0</v>
      </c>
      <c r="E34" s="51">
        <v>7450.0</v>
      </c>
      <c r="F34" s="51">
        <v>7450.0</v>
      </c>
      <c r="G34" s="51">
        <v>7450.0</v>
      </c>
      <c r="H34" s="39">
        <v>7450.0</v>
      </c>
      <c r="I34" s="53"/>
      <c r="J34" s="54"/>
      <c r="K34" s="51"/>
      <c r="L34" s="51"/>
      <c r="M34" s="51"/>
      <c r="N34" s="55"/>
      <c r="O34" s="47">
        <f t="shared" si="1"/>
        <v>44700</v>
      </c>
      <c r="P34" s="3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ht="12.75" customHeight="1">
      <c r="A35" s="48" t="s">
        <v>143</v>
      </c>
      <c r="B35" s="49" t="s">
        <v>144</v>
      </c>
      <c r="C35" s="50">
        <v>7450.0</v>
      </c>
      <c r="D35" s="51">
        <v>7450.0</v>
      </c>
      <c r="E35" s="51">
        <v>7450.0</v>
      </c>
      <c r="F35" s="51">
        <v>7450.0</v>
      </c>
      <c r="G35" s="51">
        <v>7450.0</v>
      </c>
      <c r="H35" s="39">
        <v>7450.0</v>
      </c>
      <c r="I35" s="53"/>
      <c r="J35" s="54"/>
      <c r="K35" s="51"/>
      <c r="L35" s="51"/>
      <c r="M35" s="51"/>
      <c r="N35" s="57"/>
      <c r="O35" s="47">
        <f t="shared" si="1"/>
        <v>44700</v>
      </c>
      <c r="P35" s="3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ht="12.75" customHeight="1">
      <c r="A36" s="48" t="s">
        <v>145</v>
      </c>
      <c r="B36" s="49" t="s">
        <v>146</v>
      </c>
      <c r="C36" s="50">
        <v>9983.0</v>
      </c>
      <c r="D36" s="51">
        <v>9983.0</v>
      </c>
      <c r="E36" s="51">
        <v>9983.0</v>
      </c>
      <c r="F36" s="51">
        <v>9983.0</v>
      </c>
      <c r="G36" s="51">
        <v>9983.0</v>
      </c>
      <c r="H36" s="39">
        <v>9983.0</v>
      </c>
      <c r="I36" s="53"/>
      <c r="J36" s="54"/>
      <c r="K36" s="51"/>
      <c r="L36" s="51"/>
      <c r="M36" s="51"/>
      <c r="N36" s="55"/>
      <c r="O36" s="47">
        <f t="shared" si="1"/>
        <v>59898</v>
      </c>
      <c r="P36" s="3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ht="12.75" customHeight="1">
      <c r="A37" s="48" t="s">
        <v>147</v>
      </c>
      <c r="B37" s="49" t="s">
        <v>148</v>
      </c>
      <c r="C37" s="50">
        <v>7450.0</v>
      </c>
      <c r="D37" s="51">
        <v>7450.0</v>
      </c>
      <c r="E37" s="51">
        <v>7450.0</v>
      </c>
      <c r="F37" s="51">
        <v>7450.0</v>
      </c>
      <c r="G37" s="51">
        <v>7450.0</v>
      </c>
      <c r="H37" s="39">
        <v>7450.0</v>
      </c>
      <c r="I37" s="53"/>
      <c r="J37" s="54"/>
      <c r="K37" s="51"/>
      <c r="L37" s="51"/>
      <c r="M37" s="51"/>
      <c r="N37" s="55"/>
      <c r="O37" s="47">
        <f t="shared" si="1"/>
        <v>44700</v>
      </c>
      <c r="P37" s="3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ht="12.75" customHeight="1">
      <c r="A38" s="48" t="s">
        <v>149</v>
      </c>
      <c r="B38" s="49" t="s">
        <v>150</v>
      </c>
      <c r="C38" s="50">
        <v>8717.0</v>
      </c>
      <c r="D38" s="51">
        <v>8717.0</v>
      </c>
      <c r="E38" s="51">
        <v>8717.0</v>
      </c>
      <c r="F38" s="51">
        <v>8717.0</v>
      </c>
      <c r="G38" s="51">
        <v>8717.0</v>
      </c>
      <c r="H38" s="39">
        <v>8717.0</v>
      </c>
      <c r="I38" s="53"/>
      <c r="J38" s="54"/>
      <c r="K38" s="51"/>
      <c r="L38" s="51"/>
      <c r="M38" s="51"/>
      <c r="N38" s="57"/>
      <c r="O38" s="47">
        <f t="shared" si="1"/>
        <v>52302</v>
      </c>
      <c r="P38" s="3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ht="12.75" customHeight="1">
      <c r="A39" s="48" t="s">
        <v>151</v>
      </c>
      <c r="B39" s="49" t="s">
        <v>153</v>
      </c>
      <c r="C39" s="50">
        <v>8717.0</v>
      </c>
      <c r="D39" s="51">
        <v>8717.0</v>
      </c>
      <c r="E39" s="51">
        <v>8717.0</v>
      </c>
      <c r="F39" s="51">
        <v>8717.0</v>
      </c>
      <c r="G39" s="51">
        <v>8717.0</v>
      </c>
      <c r="H39" s="39">
        <v>8717.0</v>
      </c>
      <c r="I39" s="56">
        <v>8717.0</v>
      </c>
      <c r="J39" s="54"/>
      <c r="K39" s="51"/>
      <c r="L39" s="51"/>
      <c r="M39" s="51"/>
      <c r="N39" s="55"/>
      <c r="O39" s="47">
        <f t="shared" si="1"/>
        <v>61019</v>
      </c>
      <c r="P39" s="3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ht="12.75" customHeight="1">
      <c r="A40" s="48" t="s">
        <v>154</v>
      </c>
      <c r="B40" s="49" t="s">
        <v>155</v>
      </c>
      <c r="C40" s="50">
        <v>7450.0</v>
      </c>
      <c r="D40" s="51">
        <v>7450.0</v>
      </c>
      <c r="E40" s="51">
        <v>7450.0</v>
      </c>
      <c r="F40" s="51">
        <v>7450.0</v>
      </c>
      <c r="G40" s="65"/>
      <c r="H40" s="39"/>
      <c r="I40" s="98"/>
      <c r="J40" s="54"/>
      <c r="K40" s="54"/>
      <c r="L40" s="54"/>
      <c r="M40" s="54"/>
      <c r="N40" s="55"/>
      <c r="O40" s="47">
        <f t="shared" si="1"/>
        <v>29800</v>
      </c>
      <c r="P40" s="3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ht="12.75" customHeight="1">
      <c r="A41" s="48" t="s">
        <v>156</v>
      </c>
      <c r="B41" s="49" t="s">
        <v>157</v>
      </c>
      <c r="C41" s="50">
        <v>7450.0</v>
      </c>
      <c r="D41" s="51">
        <v>7450.0</v>
      </c>
      <c r="E41" s="51">
        <v>7450.0</v>
      </c>
      <c r="F41" s="51">
        <v>7450.0</v>
      </c>
      <c r="G41" s="51">
        <v>7450.0</v>
      </c>
      <c r="H41" s="39">
        <v>7450.0</v>
      </c>
      <c r="I41" s="56">
        <v>7450.0</v>
      </c>
      <c r="J41" s="51">
        <v>7450.0</v>
      </c>
      <c r="K41" s="51"/>
      <c r="L41" s="51"/>
      <c r="M41" s="51"/>
      <c r="N41" s="57"/>
      <c r="O41" s="47">
        <f t="shared" si="1"/>
        <v>59600</v>
      </c>
      <c r="P41" s="3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ht="13.5" customHeight="1">
      <c r="A42" s="100" t="s">
        <v>158</v>
      </c>
      <c r="B42" s="104" t="s">
        <v>160</v>
      </c>
      <c r="C42" s="106">
        <v>7450.0</v>
      </c>
      <c r="D42" s="108">
        <v>7450.0</v>
      </c>
      <c r="E42" s="108">
        <v>7450.0</v>
      </c>
      <c r="F42" s="109"/>
      <c r="G42" s="110"/>
      <c r="H42" s="112"/>
      <c r="I42" s="114"/>
      <c r="J42" s="108"/>
      <c r="K42" s="108"/>
      <c r="L42" s="108"/>
      <c r="M42" s="108"/>
      <c r="N42" s="115"/>
      <c r="O42" s="47">
        <f t="shared" si="1"/>
        <v>22350</v>
      </c>
      <c r="P42" s="3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ht="13.5" customHeight="1">
      <c r="A43" s="117"/>
      <c r="B43" s="119" t="s">
        <v>78</v>
      </c>
      <c r="C43" s="47">
        <f t="shared" ref="C43:O43" si="2">SUM(C3:C42)</f>
        <v>338530</v>
      </c>
      <c r="D43" s="47">
        <f t="shared" si="2"/>
        <v>338530</v>
      </c>
      <c r="E43" s="47">
        <f t="shared" si="2"/>
        <v>323630</v>
      </c>
      <c r="F43" s="47">
        <f t="shared" si="2"/>
        <v>291297</v>
      </c>
      <c r="G43" s="47">
        <f t="shared" si="2"/>
        <v>231548</v>
      </c>
      <c r="H43" s="47">
        <f t="shared" si="2"/>
        <v>231548</v>
      </c>
      <c r="I43" s="62">
        <f t="shared" si="2"/>
        <v>51033</v>
      </c>
      <c r="J43" s="47">
        <f t="shared" si="2"/>
        <v>32333</v>
      </c>
      <c r="K43" s="47">
        <f t="shared" si="2"/>
        <v>24883</v>
      </c>
      <c r="L43" s="47">
        <f t="shared" si="2"/>
        <v>24883</v>
      </c>
      <c r="M43" s="47">
        <f t="shared" si="2"/>
        <v>24883</v>
      </c>
      <c r="N43" s="123">
        <f t="shared" si="2"/>
        <v>24883</v>
      </c>
      <c r="O43" s="47">
        <f t="shared" si="2"/>
        <v>1937981</v>
      </c>
      <c r="P43" s="3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ht="12.75" customHeight="1">
      <c r="A45" s="3"/>
      <c r="B45" s="125" t="s">
        <v>164</v>
      </c>
      <c r="C45" s="34" t="s">
        <v>10</v>
      </c>
      <c r="D45" s="3"/>
      <c r="E45" s="3"/>
      <c r="F45" s="3"/>
      <c r="G45" s="34" t="s">
        <v>10</v>
      </c>
      <c r="H45" s="3"/>
      <c r="I45" s="34" t="s">
        <v>10</v>
      </c>
      <c r="J45" s="34" t="s">
        <v>10</v>
      </c>
      <c r="K45" s="3"/>
      <c r="L45" s="3"/>
      <c r="M45" s="3"/>
      <c r="N45" s="3"/>
      <c r="O45" s="3"/>
      <c r="P45" s="3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ht="12.75" customHeight="1">
      <c r="A46" s="3"/>
      <c r="B46" s="3"/>
      <c r="C46" s="3" t="s">
        <v>10</v>
      </c>
      <c r="D46" s="3" t="s">
        <v>10</v>
      </c>
      <c r="E46" s="34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ht="12.75" customHeight="1">
      <c r="A47" s="3"/>
      <c r="B47" s="3"/>
      <c r="C47" s="34" t="s">
        <v>10</v>
      </c>
      <c r="D47" s="3"/>
      <c r="E47" s="3"/>
      <c r="F47" s="34"/>
      <c r="G47" s="3"/>
      <c r="H47" s="3"/>
      <c r="I47" s="3"/>
      <c r="J47" s="3"/>
      <c r="K47" s="3"/>
      <c r="L47" s="3"/>
      <c r="M47" s="3"/>
      <c r="N47" s="3"/>
      <c r="O47" s="3"/>
      <c r="P47" s="3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ht="12.75" customHeight="1">
      <c r="A48" s="3"/>
      <c r="B48" s="3"/>
      <c r="C48" s="3" t="s">
        <v>10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ht="12.75" customHeight="1">
      <c r="A49" s="3"/>
      <c r="B49" s="3"/>
      <c r="C49" s="34" t="s">
        <v>10</v>
      </c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ht="12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ht="12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ht="12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ht="12.75" customHeight="1">
      <c r="A53" s="4"/>
      <c r="B53" s="4"/>
      <c r="C53" s="4"/>
      <c r="D53" s="5"/>
      <c r="E53" s="5"/>
      <c r="F53" s="5"/>
      <c r="G53" s="5"/>
      <c r="H53" s="5"/>
      <c r="I53" s="5"/>
      <c r="J53" s="4"/>
      <c r="K53" s="5"/>
      <c r="L53" s="5"/>
      <c r="M53" s="5"/>
      <c r="N53" s="5"/>
      <c r="O53" s="4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</row>
    <row r="463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</row>
    <row r="464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</row>
    <row r="46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</row>
    <row r="466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</row>
    <row r="467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</row>
    <row r="468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</row>
    <row r="469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</row>
    <row r="470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</row>
    <row r="47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</row>
    <row r="47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</row>
    <row r="473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</row>
    <row r="474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</row>
    <row r="4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</row>
    <row r="476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</row>
    <row r="477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</row>
    <row r="478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</row>
    <row r="479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</row>
    <row r="480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</row>
    <row r="48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</row>
    <row r="48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</row>
    <row r="483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</row>
    <row r="484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</row>
    <row r="48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</row>
    <row r="486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</row>
    <row r="487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</row>
    <row r="488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</row>
    <row r="489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</row>
    <row r="490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</row>
    <row r="49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</row>
    <row r="49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</row>
    <row r="493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</row>
    <row r="494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</row>
    <row r="49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</row>
    <row r="496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</row>
    <row r="497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</row>
    <row r="498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</row>
    <row r="499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</row>
    <row r="500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</row>
    <row r="50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</row>
    <row r="50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</row>
    <row r="503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</row>
    <row r="504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</row>
    <row r="50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</row>
    <row r="506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</row>
    <row r="507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</row>
    <row r="508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</row>
    <row r="509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</row>
    <row r="510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</row>
    <row r="51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</row>
    <row r="51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</row>
    <row r="513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</row>
    <row r="514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</row>
    <row r="51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</row>
    <row r="516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</row>
    <row r="517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</row>
    <row r="518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</row>
    <row r="519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</row>
    <row r="520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</row>
    <row r="52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</row>
    <row r="52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</row>
    <row r="523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</row>
    <row r="524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</row>
    <row r="5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</row>
    <row r="526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</row>
    <row r="527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</row>
    <row r="528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</row>
    <row r="529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</row>
    <row r="530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</row>
    <row r="53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</row>
    <row r="53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</row>
    <row r="533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</row>
    <row r="534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</row>
    <row r="53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</row>
    <row r="536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</row>
    <row r="537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</row>
    <row r="538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</row>
    <row r="539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</row>
    <row r="540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</row>
    <row r="54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</row>
    <row r="54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</row>
    <row r="543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</row>
    <row r="544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</row>
    <row r="54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</row>
    <row r="546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</row>
    <row r="547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</row>
    <row r="548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</row>
    <row r="549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</row>
    <row r="550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</row>
    <row r="55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</row>
    <row r="55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</row>
    <row r="553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</row>
    <row r="554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</row>
    <row r="55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</row>
    <row r="556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</row>
    <row r="557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</row>
    <row r="558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</row>
    <row r="559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</row>
    <row r="560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</row>
    <row r="56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</row>
    <row r="56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</row>
    <row r="563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</row>
    <row r="564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</row>
    <row r="56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</row>
    <row r="566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</row>
    <row r="567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</row>
    <row r="568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</row>
    <row r="569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</row>
    <row r="570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</row>
    <row r="57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</row>
    <row r="57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</row>
    <row r="573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</row>
    <row r="574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</row>
    <row r="5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</row>
    <row r="576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</row>
    <row r="577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</row>
    <row r="578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</row>
    <row r="579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</row>
    <row r="580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</row>
    <row r="58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</row>
    <row r="58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</row>
    <row r="583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</row>
    <row r="584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</row>
    <row r="58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</row>
    <row r="586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</row>
    <row r="587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</row>
    <row r="588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</row>
    <row r="589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</row>
    <row r="590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</row>
    <row r="59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</row>
    <row r="59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</row>
    <row r="593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</row>
    <row r="594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</row>
    <row r="59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</row>
    <row r="596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</row>
    <row r="597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</row>
    <row r="598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</row>
    <row r="599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</row>
    <row r="600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</row>
    <row r="60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</row>
    <row r="60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</row>
    <row r="603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</row>
    <row r="604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</row>
    <row r="60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</row>
    <row r="606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</row>
    <row r="607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</row>
    <row r="608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</row>
    <row r="609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</row>
    <row r="610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</row>
    <row r="61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</row>
    <row r="61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</row>
    <row r="613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</row>
    <row r="614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</row>
    <row r="61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</row>
    <row r="616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</row>
    <row r="617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</row>
    <row r="618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</row>
    <row r="619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</row>
    <row r="620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</row>
    <row r="62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</row>
    <row r="62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</row>
    <row r="623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</row>
    <row r="624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</row>
    <row r="6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</row>
    <row r="626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</row>
    <row r="627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</row>
    <row r="628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</row>
    <row r="629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</row>
    <row r="630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</row>
    <row r="63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</row>
    <row r="63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</row>
    <row r="633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</row>
    <row r="634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</row>
    <row r="63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</row>
    <row r="636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</row>
    <row r="637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</row>
    <row r="638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</row>
    <row r="639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</row>
    <row r="640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</row>
    <row r="64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</row>
    <row r="64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</row>
    <row r="643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</row>
    <row r="644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</row>
    <row r="64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</row>
    <row r="646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</row>
    <row r="647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</row>
    <row r="648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</row>
    <row r="649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</row>
    <row r="650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</row>
    <row r="65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</row>
    <row r="65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</row>
    <row r="653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</row>
    <row r="654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</row>
    <row r="65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</row>
    <row r="656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</row>
    <row r="657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</row>
    <row r="658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</row>
    <row r="659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</row>
    <row r="660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</row>
    <row r="66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</row>
    <row r="66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</row>
    <row r="663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</row>
    <row r="664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</row>
    <row r="66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</row>
    <row r="666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</row>
    <row r="667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</row>
    <row r="668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</row>
    <row r="669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</row>
    <row r="670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</row>
    <row r="67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</row>
    <row r="67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</row>
    <row r="673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</row>
    <row r="674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</row>
    <row r="6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</row>
    <row r="676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</row>
    <row r="677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</row>
    <row r="678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</row>
    <row r="679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</row>
    <row r="680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</row>
    <row r="68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</row>
    <row r="68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</row>
    <row r="683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</row>
    <row r="684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</row>
    <row r="68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</row>
    <row r="686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</row>
    <row r="687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</row>
    <row r="688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</row>
    <row r="689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</row>
    <row r="690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</row>
    <row r="69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</row>
    <row r="69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</row>
    <row r="693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</row>
    <row r="694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</row>
    <row r="69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</row>
    <row r="696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</row>
    <row r="697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</row>
    <row r="698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</row>
    <row r="699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</row>
    <row r="700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</row>
    <row r="70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</row>
    <row r="70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</row>
    <row r="703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</row>
    <row r="704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</row>
    <row r="70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</row>
    <row r="706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</row>
    <row r="707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</row>
    <row r="708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</row>
    <row r="709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</row>
    <row r="710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</row>
    <row r="71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</row>
    <row r="71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</row>
    <row r="713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</row>
    <row r="714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</row>
    <row r="71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</row>
    <row r="716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</row>
    <row r="717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</row>
    <row r="718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</row>
    <row r="719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</row>
    <row r="720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</row>
    <row r="72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</row>
    <row r="72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</row>
    <row r="723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</row>
    <row r="724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</row>
    <row r="7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</row>
    <row r="726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</row>
    <row r="727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</row>
    <row r="728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</row>
    <row r="729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</row>
    <row r="730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</row>
    <row r="73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</row>
    <row r="73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</row>
    <row r="733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</row>
    <row r="734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</row>
    <row r="73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</row>
    <row r="736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</row>
    <row r="737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</row>
    <row r="738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</row>
    <row r="739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</row>
    <row r="740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</row>
    <row r="74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</row>
    <row r="74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</row>
    <row r="743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</row>
    <row r="744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</row>
    <row r="74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</row>
    <row r="746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</row>
    <row r="747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</row>
    <row r="748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</row>
    <row r="749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</row>
    <row r="750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</row>
    <row r="75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</row>
    <row r="75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</row>
    <row r="753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</row>
    <row r="754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</row>
    <row r="75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</row>
    <row r="756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</row>
    <row r="757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</row>
    <row r="758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</row>
    <row r="759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</row>
    <row r="760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</row>
    <row r="76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</row>
    <row r="76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</row>
    <row r="763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</row>
    <row r="764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</row>
    <row r="76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</row>
    <row r="766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</row>
    <row r="767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</row>
    <row r="768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</row>
    <row r="769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</row>
    <row r="770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</row>
    <row r="77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</row>
    <row r="77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</row>
    <row r="773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</row>
    <row r="774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</row>
    <row r="7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</row>
    <row r="776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</row>
    <row r="777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</row>
    <row r="778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</row>
    <row r="779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</row>
    <row r="780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</row>
    <row r="78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</row>
    <row r="78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</row>
    <row r="783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</row>
    <row r="784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</row>
    <row r="78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</row>
    <row r="786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</row>
    <row r="787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</row>
    <row r="788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</row>
    <row r="789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</row>
    <row r="790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</row>
    <row r="79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</row>
    <row r="79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</row>
    <row r="793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</row>
    <row r="794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</row>
    <row r="79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</row>
    <row r="796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</row>
    <row r="797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</row>
    <row r="798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</row>
    <row r="799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</row>
    <row r="800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</row>
    <row r="80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</row>
    <row r="80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</row>
    <row r="803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</row>
    <row r="804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</row>
    <row r="80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</row>
    <row r="806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</row>
    <row r="807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</row>
    <row r="808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</row>
    <row r="809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</row>
    <row r="810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</row>
    <row r="81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</row>
    <row r="81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</row>
    <row r="813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</row>
    <row r="814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</row>
    <row r="81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</row>
    <row r="816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</row>
    <row r="817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</row>
    <row r="818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</row>
    <row r="819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</row>
    <row r="820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</row>
    <row r="82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</row>
    <row r="82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</row>
    <row r="823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</row>
    <row r="824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</row>
    <row r="8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</row>
    <row r="826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</row>
    <row r="827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</row>
    <row r="828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</row>
    <row r="829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</row>
    <row r="830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</row>
    <row r="83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</row>
    <row r="83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</row>
    <row r="833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</row>
    <row r="834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</row>
    <row r="83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</row>
    <row r="836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</row>
    <row r="837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</row>
    <row r="838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</row>
    <row r="839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</row>
    <row r="840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</row>
    <row r="84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</row>
    <row r="84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</row>
    <row r="843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</row>
    <row r="844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</row>
    <row r="84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</row>
    <row r="846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</row>
    <row r="847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</row>
    <row r="848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</row>
    <row r="849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</row>
    <row r="850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</row>
    <row r="85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</row>
    <row r="85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</row>
    <row r="853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</row>
    <row r="854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</row>
    <row r="85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</row>
    <row r="856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</row>
    <row r="857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</row>
    <row r="858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</row>
    <row r="859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</row>
    <row r="860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</row>
    <row r="86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</row>
    <row r="86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</row>
    <row r="863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</row>
    <row r="864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</row>
    <row r="86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</row>
    <row r="866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</row>
    <row r="867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</row>
    <row r="868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</row>
    <row r="869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</row>
    <row r="870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</row>
    <row r="87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</row>
    <row r="87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</row>
    <row r="873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</row>
    <row r="874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</row>
    <row r="8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</row>
    <row r="876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</row>
    <row r="877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</row>
    <row r="878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</row>
    <row r="879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</row>
    <row r="880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</row>
    <row r="88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</row>
    <row r="88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</row>
    <row r="883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</row>
    <row r="884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</row>
    <row r="88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</row>
    <row r="886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</row>
    <row r="887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</row>
    <row r="888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</row>
    <row r="889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</row>
    <row r="890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</row>
    <row r="89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</row>
    <row r="89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</row>
    <row r="893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</row>
    <row r="894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</row>
    <row r="89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</row>
    <row r="896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</row>
    <row r="897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</row>
    <row r="898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</row>
    <row r="899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</row>
    <row r="900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</row>
    <row r="90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</row>
    <row r="90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</row>
    <row r="903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</row>
    <row r="904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</row>
    <row r="90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</row>
    <row r="906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</row>
    <row r="907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</row>
    <row r="908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</row>
    <row r="909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</row>
    <row r="910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</row>
    <row r="91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</row>
    <row r="91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</row>
    <row r="913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</row>
    <row r="914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</row>
    <row r="91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</row>
    <row r="916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</row>
    <row r="917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</row>
    <row r="918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</row>
    <row r="919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</row>
    <row r="920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</row>
    <row r="92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</row>
    <row r="92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</row>
    <row r="923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</row>
    <row r="924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</row>
    <row r="9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</row>
    <row r="926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</row>
    <row r="927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</row>
    <row r="928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</row>
    <row r="929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</row>
    <row r="930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</row>
    <row r="93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</row>
    <row r="93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</row>
    <row r="933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</row>
    <row r="934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</row>
    <row r="93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</row>
    <row r="936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</row>
    <row r="937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</row>
    <row r="938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</row>
    <row r="939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</row>
    <row r="940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</row>
    <row r="94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</row>
    <row r="94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</row>
    <row r="943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</row>
    <row r="944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</row>
    <row r="94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</row>
    <row r="946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</row>
    <row r="947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</row>
    <row r="948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</row>
    <row r="949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</row>
    <row r="950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</row>
    <row r="95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</row>
    <row r="95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</row>
    <row r="953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</row>
    <row r="954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</row>
    <row r="95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</row>
    <row r="956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</row>
    <row r="957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</row>
    <row r="958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</row>
    <row r="959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</row>
    <row r="960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</row>
    <row r="96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</row>
    <row r="96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</row>
    <row r="963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</row>
    <row r="964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</row>
    <row r="96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</row>
    <row r="966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</row>
    <row r="967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</row>
    <row r="968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</row>
    <row r="969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</row>
    <row r="970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</row>
    <row r="97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</row>
    <row r="97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</row>
    <row r="973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</row>
    <row r="974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</row>
    <row r="9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</row>
    <row r="976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</row>
    <row r="977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</row>
    <row r="978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</row>
    <row r="979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</row>
    <row r="980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</row>
    <row r="98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</row>
    <row r="98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</row>
    <row r="983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</row>
    <row r="984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</row>
    <row r="98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</row>
    <row r="986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</row>
    <row r="987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</row>
    <row r="988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</row>
    <row r="989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</row>
    <row r="990">
      <c r="A990" s="5"/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5"/>
    </row>
    <row r="991">
      <c r="A991" s="5"/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5"/>
    </row>
    <row r="992">
      <c r="A992" s="5"/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5"/>
    </row>
    <row r="993">
      <c r="A993" s="5"/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5"/>
    </row>
    <row r="994">
      <c r="A994" s="5"/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5"/>
    </row>
    <row r="995">
      <c r="A995" s="5"/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5"/>
    </row>
    <row r="996">
      <c r="A996" s="5"/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  <c r="Z996" s="5"/>
    </row>
    <row r="997">
      <c r="A997" s="5"/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  <c r="Z997" s="5"/>
    </row>
    <row r="998">
      <c r="A998" s="5"/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5"/>
    </row>
    <row r="999">
      <c r="A999" s="5"/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5"/>
    </row>
    <row r="1000">
      <c r="A1000" s="5"/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5"/>
    </row>
  </sheetData>
  <conditionalFormatting sqref="R4">
    <cfRule type="notContainsBlanks" dxfId="0" priority="1">
      <formula>LEN(TRIM(R4))&gt;0</formula>
    </cfRule>
  </conditionalFormatting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ySplit="4.0" topLeftCell="C5" activePane="bottomRight" state="frozen"/>
      <selection activeCell="C1" sqref="C1" pane="topRight"/>
      <selection activeCell="A5" sqref="A5" pane="bottomLeft"/>
      <selection activeCell="C5" sqref="C5" pane="bottomRight"/>
    </sheetView>
  </sheetViews>
  <sheetFormatPr customHeight="1" defaultColWidth="14.43" defaultRowHeight="15.0"/>
  <cols>
    <col customWidth="1" min="1" max="1" width="10.14"/>
    <col customWidth="1" min="2" max="2" width="35.43"/>
    <col customWidth="1" min="3" max="3" width="7.14"/>
    <col customWidth="1" min="4" max="4" width="10.29"/>
    <col customWidth="1" min="5" max="5" width="8.71"/>
    <col customWidth="1" min="6" max="6" width="10.71"/>
    <col customWidth="1" min="7" max="7" width="7.43"/>
    <col customWidth="1" min="8" max="8" width="10.86"/>
    <col customWidth="1" min="9" max="9" width="8.29"/>
    <col customWidth="1" min="10" max="10" width="9.86"/>
    <col customWidth="1" min="11" max="11" width="10.29"/>
    <col customWidth="1" min="12" max="12" width="9.57"/>
    <col customWidth="1" min="13" max="13" width="7.0"/>
    <col customWidth="1" min="14" max="14" width="10.86"/>
    <col customWidth="1" min="15" max="15" width="8.29"/>
    <col customWidth="1" min="16" max="16" width="13.0"/>
    <col customWidth="1" min="17" max="17" width="7.57"/>
    <col customWidth="1" min="18" max="18" width="10.14"/>
    <col customWidth="1" min="19" max="19" width="8.43"/>
    <col customWidth="1" min="20" max="20" width="11.43"/>
    <col customWidth="1" min="21" max="22" width="11.14"/>
    <col customWidth="1" min="23" max="23" width="6.86"/>
    <col customWidth="1" min="24" max="24" width="10.29"/>
    <col customWidth="1" min="25" max="25" width="7.29"/>
    <col customWidth="1" min="26" max="26" width="12.43"/>
    <col customWidth="1" min="27" max="27" width="6.71"/>
    <col customWidth="1" min="28" max="28" width="10.0"/>
    <col customWidth="1" min="29" max="29" width="7.71"/>
    <col customWidth="1" min="30" max="30" width="12.86"/>
    <col customWidth="1" min="31" max="31" width="11.86"/>
    <col customWidth="1" min="32" max="32" width="10.43"/>
    <col customWidth="1" min="33" max="33" width="6.43"/>
    <col customWidth="1" min="34" max="34" width="9.57"/>
    <col customWidth="1" min="35" max="35" width="7.14"/>
    <col customWidth="1" min="36" max="36" width="11.86"/>
    <col customWidth="1" min="37" max="37" width="6.57"/>
    <col customWidth="1" min="38" max="38" width="9.86"/>
    <col customWidth="1" min="39" max="39" width="8.14"/>
    <col customWidth="1" min="40" max="40" width="11.14"/>
    <col customWidth="1" min="41" max="41" width="13.0"/>
    <col customWidth="1" min="42" max="42" width="10.0"/>
    <col customWidth="1" min="43" max="43" width="6.57"/>
    <col customWidth="1" min="44" max="44" width="9.71"/>
    <col customWidth="1" min="45" max="45" width="7.43"/>
    <col customWidth="1" min="46" max="46" width="11.71"/>
    <col customWidth="1" min="47" max="47" width="6.57"/>
    <col customWidth="1" min="48" max="48" width="9.86"/>
    <col customWidth="1" min="49" max="49" width="7.43"/>
    <col customWidth="1" min="50" max="50" width="10.71"/>
    <col customWidth="1" min="51" max="51" width="12.0"/>
    <col customWidth="1" min="52" max="52" width="9.29"/>
    <col customWidth="1" min="53" max="53" width="7.29"/>
    <col customWidth="1" min="54" max="54" width="9.29"/>
    <col customWidth="1" min="55" max="55" width="7.43"/>
    <col customWidth="1" min="56" max="56" width="12.71"/>
    <col customWidth="1" min="57" max="57" width="8.29"/>
    <col customWidth="1" min="58" max="58" width="9.71"/>
    <col customWidth="1" min="59" max="59" width="7.71"/>
    <col customWidth="1" min="60" max="60" width="10.14"/>
    <col customWidth="1" min="61" max="61" width="12.57"/>
    <col customWidth="1" min="62" max="62" width="9.29"/>
    <col customWidth="1" min="63" max="65" width="8.0"/>
    <col customWidth="1" min="66" max="66" width="12.0"/>
    <col customWidth="1" min="67" max="69" width="8.0"/>
    <col customWidth="1" min="70" max="70" width="10.57"/>
    <col customWidth="1" min="71" max="71" width="12.14"/>
    <col customWidth="1" min="72" max="72" width="10.86"/>
    <col customWidth="1" min="73" max="73" width="7.43"/>
    <col customWidth="1" min="74" max="75" width="8.0"/>
    <col customWidth="1" min="76" max="76" width="11.0"/>
    <col customWidth="1" min="77" max="77" width="7.29"/>
    <col customWidth="1" min="78" max="79" width="8.0"/>
    <col customWidth="1" min="80" max="80" width="10.29"/>
    <col customWidth="1" min="81" max="81" width="11.14"/>
    <col customWidth="1" min="82" max="85" width="8.0"/>
    <col customWidth="1" min="86" max="86" width="12.57"/>
    <col customWidth="1" min="87" max="89" width="8.0"/>
    <col customWidth="1" min="90" max="90" width="10.86"/>
    <col customWidth="1" min="91" max="91" width="12.0"/>
    <col customWidth="1" min="92" max="95" width="8.0"/>
    <col customWidth="1" min="96" max="96" width="12.57"/>
    <col customWidth="1" min="97" max="99" width="8.0"/>
    <col customWidth="1" min="100" max="100" width="11.71"/>
    <col customWidth="1" min="101" max="101" width="13.0"/>
    <col customWidth="1" min="102" max="110" width="8.0"/>
    <col customWidth="1" min="111" max="111" width="9.29"/>
    <col customWidth="1" min="112" max="122" width="8.0"/>
    <col customWidth="1" min="123" max="123" width="12.0"/>
    <col customWidth="1" min="124" max="124" width="10.43"/>
    <col customWidth="1" min="125" max="125" width="11.57"/>
  </cols>
  <sheetData>
    <row r="1" ht="13.5" customHeight="1">
      <c r="A1" s="125"/>
      <c r="B1" s="3"/>
      <c r="C1" s="3"/>
      <c r="D1" s="3"/>
      <c r="E1" s="3"/>
      <c r="F1" s="3"/>
      <c r="G1" s="3"/>
      <c r="H1" s="3"/>
      <c r="I1" s="3"/>
      <c r="J1" s="3"/>
      <c r="K1" s="3"/>
      <c r="L1" s="3" t="s">
        <v>10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4" t="s">
        <v>10</v>
      </c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</row>
    <row r="2" ht="13.5" customHeight="1">
      <c r="A2" s="3"/>
      <c r="B2" s="3"/>
      <c r="C2" s="129" t="s">
        <v>168</v>
      </c>
      <c r="D2" s="130"/>
      <c r="E2" s="130"/>
      <c r="F2" s="130"/>
      <c r="G2" s="130"/>
      <c r="H2" s="130"/>
      <c r="I2" s="130"/>
      <c r="J2" s="130"/>
      <c r="K2" s="130"/>
      <c r="L2" s="118"/>
      <c r="M2" s="129" t="s">
        <v>169</v>
      </c>
      <c r="N2" s="130"/>
      <c r="O2" s="130"/>
      <c r="P2" s="130"/>
      <c r="Q2" s="130"/>
      <c r="R2" s="130"/>
      <c r="S2" s="130"/>
      <c r="T2" s="130"/>
      <c r="U2" s="130"/>
      <c r="V2" s="118"/>
      <c r="W2" s="129" t="s">
        <v>170</v>
      </c>
      <c r="X2" s="130"/>
      <c r="Y2" s="130"/>
      <c r="Z2" s="130"/>
      <c r="AA2" s="130"/>
      <c r="AB2" s="130"/>
      <c r="AC2" s="130"/>
      <c r="AD2" s="130"/>
      <c r="AE2" s="130"/>
      <c r="AF2" s="118"/>
      <c r="AG2" s="129" t="s">
        <v>171</v>
      </c>
      <c r="AH2" s="130"/>
      <c r="AI2" s="130"/>
      <c r="AJ2" s="130"/>
      <c r="AK2" s="130"/>
      <c r="AL2" s="130"/>
      <c r="AM2" s="130"/>
      <c r="AN2" s="130"/>
      <c r="AO2" s="130"/>
      <c r="AP2" s="118"/>
      <c r="AQ2" s="129" t="s">
        <v>172</v>
      </c>
      <c r="AR2" s="130"/>
      <c r="AS2" s="130"/>
      <c r="AT2" s="130"/>
      <c r="AU2" s="130"/>
      <c r="AV2" s="130"/>
      <c r="AW2" s="130"/>
      <c r="AX2" s="130"/>
      <c r="AY2" s="130"/>
      <c r="AZ2" s="118"/>
      <c r="BA2" s="129" t="s">
        <v>173</v>
      </c>
      <c r="BB2" s="130"/>
      <c r="BC2" s="130"/>
      <c r="BD2" s="130"/>
      <c r="BE2" s="130"/>
      <c r="BF2" s="130"/>
      <c r="BG2" s="130"/>
      <c r="BH2" s="130"/>
      <c r="BI2" s="130"/>
      <c r="BJ2" s="118"/>
      <c r="BK2" s="129" t="s">
        <v>23</v>
      </c>
      <c r="BL2" s="130"/>
      <c r="BM2" s="130"/>
      <c r="BN2" s="130"/>
      <c r="BO2" s="130"/>
      <c r="BP2" s="130"/>
      <c r="BQ2" s="130"/>
      <c r="BR2" s="130"/>
      <c r="BS2" s="130"/>
      <c r="BT2" s="118"/>
      <c r="BU2" s="129" t="s">
        <v>26</v>
      </c>
      <c r="BV2" s="130"/>
      <c r="BW2" s="130"/>
      <c r="BX2" s="130"/>
      <c r="BY2" s="130"/>
      <c r="BZ2" s="130"/>
      <c r="CA2" s="130"/>
      <c r="CB2" s="130"/>
      <c r="CC2" s="130"/>
      <c r="CD2" s="118"/>
      <c r="CE2" s="129" t="s">
        <v>27</v>
      </c>
      <c r="CF2" s="130"/>
      <c r="CG2" s="130"/>
      <c r="CH2" s="130"/>
      <c r="CI2" s="130"/>
      <c r="CJ2" s="130"/>
      <c r="CK2" s="130"/>
      <c r="CL2" s="130"/>
      <c r="CM2" s="130"/>
      <c r="CN2" s="118"/>
      <c r="CO2" s="129" t="s">
        <v>28</v>
      </c>
      <c r="CP2" s="130"/>
      <c r="CQ2" s="130"/>
      <c r="CR2" s="130"/>
      <c r="CS2" s="130"/>
      <c r="CT2" s="130"/>
      <c r="CU2" s="130"/>
      <c r="CV2" s="130"/>
      <c r="CW2" s="130"/>
      <c r="CX2" s="118"/>
      <c r="CY2" s="129" t="s">
        <v>29</v>
      </c>
      <c r="CZ2" s="130"/>
      <c r="DA2" s="130"/>
      <c r="DB2" s="130"/>
      <c r="DC2" s="130"/>
      <c r="DD2" s="130"/>
      <c r="DE2" s="130"/>
      <c r="DF2" s="130"/>
      <c r="DG2" s="130"/>
      <c r="DH2" s="118"/>
      <c r="DI2" s="131" t="s">
        <v>30</v>
      </c>
      <c r="DJ2" s="130"/>
      <c r="DK2" s="130"/>
      <c r="DL2" s="130"/>
      <c r="DM2" s="130"/>
      <c r="DN2" s="130"/>
      <c r="DO2" s="130"/>
      <c r="DP2" s="130"/>
      <c r="DQ2" s="130"/>
      <c r="DR2" s="118"/>
      <c r="DS2" s="132">
        <v>2018.0</v>
      </c>
      <c r="DT2" s="133"/>
      <c r="DU2" s="3"/>
    </row>
    <row r="3" ht="13.5" customHeight="1">
      <c r="A3" s="1">
        <v>2018.0</v>
      </c>
      <c r="B3" s="3"/>
      <c r="C3" s="134" t="s">
        <v>174</v>
      </c>
      <c r="D3" s="135"/>
      <c r="E3" s="135"/>
      <c r="F3" s="133"/>
      <c r="G3" s="134" t="s">
        <v>175</v>
      </c>
      <c r="H3" s="135"/>
      <c r="I3" s="135"/>
      <c r="J3" s="133"/>
      <c r="K3" s="136"/>
      <c r="L3" s="137"/>
      <c r="M3" s="134" t="s">
        <v>174</v>
      </c>
      <c r="N3" s="135"/>
      <c r="O3" s="135"/>
      <c r="P3" s="133"/>
      <c r="Q3" s="134" t="s">
        <v>175</v>
      </c>
      <c r="R3" s="135"/>
      <c r="S3" s="135"/>
      <c r="T3" s="133"/>
      <c r="U3" s="136"/>
      <c r="V3" s="136"/>
      <c r="W3" s="134" t="s">
        <v>174</v>
      </c>
      <c r="X3" s="135"/>
      <c r="Y3" s="135"/>
      <c r="Z3" s="133"/>
      <c r="AA3" s="134" t="s">
        <v>175</v>
      </c>
      <c r="AB3" s="135"/>
      <c r="AC3" s="135"/>
      <c r="AD3" s="133"/>
      <c r="AE3" s="136"/>
      <c r="AF3" s="136"/>
      <c r="AG3" s="134" t="s">
        <v>174</v>
      </c>
      <c r="AH3" s="135"/>
      <c r="AI3" s="135"/>
      <c r="AJ3" s="133"/>
      <c r="AK3" s="134" t="s">
        <v>175</v>
      </c>
      <c r="AL3" s="135"/>
      <c r="AM3" s="135"/>
      <c r="AN3" s="133"/>
      <c r="AO3" s="136"/>
      <c r="AP3" s="136"/>
      <c r="AQ3" s="134" t="s">
        <v>174</v>
      </c>
      <c r="AR3" s="135"/>
      <c r="AS3" s="135"/>
      <c r="AT3" s="133"/>
      <c r="AU3" s="134" t="s">
        <v>175</v>
      </c>
      <c r="AV3" s="135"/>
      <c r="AW3" s="135"/>
      <c r="AX3" s="133"/>
      <c r="AY3" s="136"/>
      <c r="AZ3" s="136"/>
      <c r="BA3" s="134" t="s">
        <v>174</v>
      </c>
      <c r="BB3" s="135"/>
      <c r="BC3" s="135"/>
      <c r="BD3" s="133"/>
      <c r="BE3" s="134" t="s">
        <v>175</v>
      </c>
      <c r="BF3" s="135"/>
      <c r="BG3" s="135"/>
      <c r="BH3" s="133"/>
      <c r="BI3" s="136"/>
      <c r="BJ3" s="136"/>
      <c r="BK3" s="134" t="s">
        <v>174</v>
      </c>
      <c r="BL3" s="135"/>
      <c r="BM3" s="135"/>
      <c r="BN3" s="133"/>
      <c r="BO3" s="134" t="s">
        <v>175</v>
      </c>
      <c r="BP3" s="135"/>
      <c r="BQ3" s="135"/>
      <c r="BR3" s="133"/>
      <c r="BS3" s="136"/>
      <c r="BT3" s="136"/>
      <c r="BU3" s="134" t="s">
        <v>174</v>
      </c>
      <c r="BV3" s="135"/>
      <c r="BW3" s="135"/>
      <c r="BX3" s="133"/>
      <c r="BY3" s="134" t="s">
        <v>175</v>
      </c>
      <c r="BZ3" s="135"/>
      <c r="CA3" s="135"/>
      <c r="CB3" s="133"/>
      <c r="CC3" s="136"/>
      <c r="CD3" s="136"/>
      <c r="CE3" s="134" t="s">
        <v>174</v>
      </c>
      <c r="CF3" s="135"/>
      <c r="CG3" s="135"/>
      <c r="CH3" s="133"/>
      <c r="CI3" s="134" t="s">
        <v>175</v>
      </c>
      <c r="CJ3" s="135"/>
      <c r="CK3" s="135"/>
      <c r="CL3" s="133"/>
      <c r="CM3" s="136"/>
      <c r="CN3" s="136"/>
      <c r="CO3" s="134" t="s">
        <v>174</v>
      </c>
      <c r="CP3" s="135"/>
      <c r="CQ3" s="135"/>
      <c r="CR3" s="133"/>
      <c r="CS3" s="134" t="s">
        <v>175</v>
      </c>
      <c r="CT3" s="135"/>
      <c r="CU3" s="135"/>
      <c r="CV3" s="133"/>
      <c r="CW3" s="136"/>
      <c r="CX3" s="136"/>
      <c r="CY3" s="134" t="s">
        <v>174</v>
      </c>
      <c r="CZ3" s="135"/>
      <c r="DA3" s="135"/>
      <c r="DB3" s="133"/>
      <c r="DC3" s="134" t="s">
        <v>175</v>
      </c>
      <c r="DD3" s="135"/>
      <c r="DE3" s="135"/>
      <c r="DF3" s="133"/>
      <c r="DG3" s="136"/>
      <c r="DH3" s="138"/>
      <c r="DI3" s="134" t="s">
        <v>174</v>
      </c>
      <c r="DJ3" s="135"/>
      <c r="DK3" s="135"/>
      <c r="DL3" s="133"/>
      <c r="DM3" s="134" t="s">
        <v>175</v>
      </c>
      <c r="DN3" s="135"/>
      <c r="DO3" s="135"/>
      <c r="DP3" s="133"/>
      <c r="DQ3" s="136"/>
      <c r="DR3" s="136"/>
      <c r="DS3" s="139" t="s">
        <v>78</v>
      </c>
      <c r="DT3" s="140"/>
      <c r="DU3" s="3"/>
    </row>
    <row r="4" ht="13.5" customHeight="1">
      <c r="A4" s="17" t="s">
        <v>2</v>
      </c>
      <c r="B4" s="141" t="s">
        <v>14</v>
      </c>
      <c r="C4" s="142" t="s">
        <v>176</v>
      </c>
      <c r="D4" s="143" t="s">
        <v>177</v>
      </c>
      <c r="E4" s="143" t="s">
        <v>178</v>
      </c>
      <c r="F4" s="144" t="s">
        <v>179</v>
      </c>
      <c r="G4" s="142" t="s">
        <v>176</v>
      </c>
      <c r="H4" s="143" t="s">
        <v>177</v>
      </c>
      <c r="I4" s="143" t="s">
        <v>178</v>
      </c>
      <c r="J4" s="144" t="s">
        <v>179</v>
      </c>
      <c r="K4" s="145" t="s">
        <v>32</v>
      </c>
      <c r="L4" s="146" t="s">
        <v>180</v>
      </c>
      <c r="M4" s="142" t="s">
        <v>176</v>
      </c>
      <c r="N4" s="143" t="s">
        <v>177</v>
      </c>
      <c r="O4" s="143" t="s">
        <v>178</v>
      </c>
      <c r="P4" s="144" t="s">
        <v>179</v>
      </c>
      <c r="Q4" s="142" t="s">
        <v>176</v>
      </c>
      <c r="R4" s="143" t="s">
        <v>177</v>
      </c>
      <c r="S4" s="143" t="s">
        <v>178</v>
      </c>
      <c r="T4" s="144" t="s">
        <v>179</v>
      </c>
      <c r="U4" s="145" t="s">
        <v>32</v>
      </c>
      <c r="V4" s="145" t="s">
        <v>180</v>
      </c>
      <c r="W4" s="142" t="s">
        <v>176</v>
      </c>
      <c r="X4" s="143" t="s">
        <v>177</v>
      </c>
      <c r="Y4" s="143" t="s">
        <v>178</v>
      </c>
      <c r="Z4" s="144" t="s">
        <v>179</v>
      </c>
      <c r="AA4" s="142" t="s">
        <v>176</v>
      </c>
      <c r="AB4" s="143" t="s">
        <v>177</v>
      </c>
      <c r="AC4" s="143" t="s">
        <v>178</v>
      </c>
      <c r="AD4" s="144" t="s">
        <v>179</v>
      </c>
      <c r="AE4" s="145" t="s">
        <v>32</v>
      </c>
      <c r="AF4" s="145" t="s">
        <v>180</v>
      </c>
      <c r="AG4" s="142" t="s">
        <v>176</v>
      </c>
      <c r="AH4" s="143" t="s">
        <v>177</v>
      </c>
      <c r="AI4" s="143" t="s">
        <v>178</v>
      </c>
      <c r="AJ4" s="144" t="s">
        <v>179</v>
      </c>
      <c r="AK4" s="142" t="s">
        <v>176</v>
      </c>
      <c r="AL4" s="143" t="s">
        <v>177</v>
      </c>
      <c r="AM4" s="143" t="s">
        <v>178</v>
      </c>
      <c r="AN4" s="144" t="s">
        <v>179</v>
      </c>
      <c r="AO4" s="145" t="s">
        <v>32</v>
      </c>
      <c r="AP4" s="145" t="s">
        <v>180</v>
      </c>
      <c r="AQ4" s="142" t="s">
        <v>176</v>
      </c>
      <c r="AR4" s="143" t="s">
        <v>177</v>
      </c>
      <c r="AS4" s="143" t="s">
        <v>178</v>
      </c>
      <c r="AT4" s="144" t="s">
        <v>179</v>
      </c>
      <c r="AU4" s="142" t="s">
        <v>176</v>
      </c>
      <c r="AV4" s="143" t="s">
        <v>177</v>
      </c>
      <c r="AW4" s="143" t="s">
        <v>178</v>
      </c>
      <c r="AX4" s="144" t="s">
        <v>179</v>
      </c>
      <c r="AY4" s="145" t="s">
        <v>32</v>
      </c>
      <c r="AZ4" s="145" t="s">
        <v>180</v>
      </c>
      <c r="BA4" s="142" t="s">
        <v>176</v>
      </c>
      <c r="BB4" s="143" t="s">
        <v>177</v>
      </c>
      <c r="BC4" s="143" t="s">
        <v>178</v>
      </c>
      <c r="BD4" s="144" t="s">
        <v>179</v>
      </c>
      <c r="BE4" s="142" t="s">
        <v>176</v>
      </c>
      <c r="BF4" s="143" t="s">
        <v>177</v>
      </c>
      <c r="BG4" s="143" t="s">
        <v>178</v>
      </c>
      <c r="BH4" s="144" t="s">
        <v>179</v>
      </c>
      <c r="BI4" s="145" t="s">
        <v>32</v>
      </c>
      <c r="BJ4" s="145" t="s">
        <v>180</v>
      </c>
      <c r="BK4" s="142" t="s">
        <v>176</v>
      </c>
      <c r="BL4" s="143" t="s">
        <v>177</v>
      </c>
      <c r="BM4" s="143" t="s">
        <v>178</v>
      </c>
      <c r="BN4" s="144" t="s">
        <v>179</v>
      </c>
      <c r="BO4" s="142" t="s">
        <v>176</v>
      </c>
      <c r="BP4" s="143" t="s">
        <v>177</v>
      </c>
      <c r="BQ4" s="143" t="s">
        <v>178</v>
      </c>
      <c r="BR4" s="144" t="s">
        <v>179</v>
      </c>
      <c r="BS4" s="145" t="s">
        <v>32</v>
      </c>
      <c r="BT4" s="145" t="s">
        <v>180</v>
      </c>
      <c r="BU4" s="142" t="s">
        <v>176</v>
      </c>
      <c r="BV4" s="143" t="s">
        <v>177</v>
      </c>
      <c r="BW4" s="143" t="s">
        <v>178</v>
      </c>
      <c r="BX4" s="144" t="s">
        <v>179</v>
      </c>
      <c r="BY4" s="142" t="s">
        <v>176</v>
      </c>
      <c r="BZ4" s="143" t="s">
        <v>177</v>
      </c>
      <c r="CA4" s="143" t="s">
        <v>178</v>
      </c>
      <c r="CB4" s="144" t="s">
        <v>179</v>
      </c>
      <c r="CC4" s="145" t="s">
        <v>32</v>
      </c>
      <c r="CD4" s="145" t="s">
        <v>180</v>
      </c>
      <c r="CE4" s="142" t="s">
        <v>176</v>
      </c>
      <c r="CF4" s="143" t="s">
        <v>177</v>
      </c>
      <c r="CG4" s="143" t="s">
        <v>178</v>
      </c>
      <c r="CH4" s="144" t="s">
        <v>179</v>
      </c>
      <c r="CI4" s="142" t="s">
        <v>176</v>
      </c>
      <c r="CJ4" s="143" t="s">
        <v>177</v>
      </c>
      <c r="CK4" s="143" t="s">
        <v>178</v>
      </c>
      <c r="CL4" s="144" t="s">
        <v>179</v>
      </c>
      <c r="CM4" s="145" t="s">
        <v>32</v>
      </c>
      <c r="CN4" s="145" t="s">
        <v>180</v>
      </c>
      <c r="CO4" s="142" t="s">
        <v>176</v>
      </c>
      <c r="CP4" s="143" t="s">
        <v>177</v>
      </c>
      <c r="CQ4" s="143" t="s">
        <v>178</v>
      </c>
      <c r="CR4" s="144" t="s">
        <v>179</v>
      </c>
      <c r="CS4" s="142" t="s">
        <v>176</v>
      </c>
      <c r="CT4" s="143" t="s">
        <v>177</v>
      </c>
      <c r="CU4" s="143" t="s">
        <v>178</v>
      </c>
      <c r="CV4" s="144" t="s">
        <v>179</v>
      </c>
      <c r="CW4" s="145" t="s">
        <v>32</v>
      </c>
      <c r="CX4" s="145" t="s">
        <v>180</v>
      </c>
      <c r="CY4" s="142" t="s">
        <v>176</v>
      </c>
      <c r="CZ4" s="143" t="s">
        <v>177</v>
      </c>
      <c r="DA4" s="143" t="s">
        <v>178</v>
      </c>
      <c r="DB4" s="144" t="s">
        <v>179</v>
      </c>
      <c r="DC4" s="142" t="s">
        <v>176</v>
      </c>
      <c r="DD4" s="143" t="s">
        <v>177</v>
      </c>
      <c r="DE4" s="143" t="s">
        <v>178</v>
      </c>
      <c r="DF4" s="144" t="s">
        <v>179</v>
      </c>
      <c r="DG4" s="145" t="s">
        <v>32</v>
      </c>
      <c r="DH4" s="145" t="s">
        <v>180</v>
      </c>
      <c r="DI4" s="142" t="s">
        <v>176</v>
      </c>
      <c r="DJ4" s="143" t="s">
        <v>177</v>
      </c>
      <c r="DK4" s="143" t="s">
        <v>178</v>
      </c>
      <c r="DL4" s="144" t="s">
        <v>179</v>
      </c>
      <c r="DM4" s="142" t="s">
        <v>176</v>
      </c>
      <c r="DN4" s="143" t="s">
        <v>177</v>
      </c>
      <c r="DO4" s="143" t="s">
        <v>178</v>
      </c>
      <c r="DP4" s="144" t="s">
        <v>179</v>
      </c>
      <c r="DQ4" s="145" t="s">
        <v>32</v>
      </c>
      <c r="DR4" s="145" t="s">
        <v>180</v>
      </c>
      <c r="DS4" s="147" t="s">
        <v>181</v>
      </c>
      <c r="DT4" s="148" t="s">
        <v>182</v>
      </c>
      <c r="DU4" s="3" t="s">
        <v>183</v>
      </c>
    </row>
    <row r="5" ht="12.75" customHeight="1">
      <c r="A5" s="29" t="s">
        <v>33</v>
      </c>
      <c r="B5" s="25" t="s">
        <v>35</v>
      </c>
      <c r="C5" s="149">
        <v>4.08</v>
      </c>
      <c r="D5" s="150">
        <v>7.0</v>
      </c>
      <c r="E5" s="150">
        <f>D5-7</f>
        <v>0</v>
      </c>
      <c r="F5" s="13">
        <f t="shared" ref="F5:F45" si="1">C5*E5</f>
        <v>0</v>
      </c>
      <c r="G5" s="149">
        <v>2.06</v>
      </c>
      <c r="H5" s="150">
        <v>4.0</v>
      </c>
      <c r="I5" s="150">
        <f>H5-4</f>
        <v>0</v>
      </c>
      <c r="J5" s="13">
        <f t="shared" ref="J5:J45" si="2">G5*I5</f>
        <v>0</v>
      </c>
      <c r="K5" s="151">
        <f t="shared" ref="K5:K45" si="3">F5+J5</f>
        <v>0</v>
      </c>
      <c r="L5" s="152">
        <v>0.0</v>
      </c>
      <c r="M5" s="149">
        <v>4.08</v>
      </c>
      <c r="N5" s="150">
        <f t="shared" ref="N5:N6" si="4">D5</f>
        <v>7</v>
      </c>
      <c r="O5" s="153">
        <f t="shared" ref="O5:O45" si="5">N5-D5</f>
        <v>0</v>
      </c>
      <c r="P5" s="13">
        <f t="shared" ref="P5:P45" si="6">M5*O5</f>
        <v>0</v>
      </c>
      <c r="Q5" s="149">
        <v>2.06</v>
      </c>
      <c r="R5" s="150">
        <f t="shared" ref="R5:R6" si="7">H5</f>
        <v>4</v>
      </c>
      <c r="S5" s="153">
        <f t="shared" ref="S5:S45" si="8">R5-H5</f>
        <v>0</v>
      </c>
      <c r="T5" s="13">
        <f t="shared" ref="T5:T45" si="9">Q5*S5</f>
        <v>0</v>
      </c>
      <c r="U5" s="151">
        <f t="shared" ref="U5:U45" si="10">P5+T5</f>
        <v>0</v>
      </c>
      <c r="V5" s="152">
        <v>0.0</v>
      </c>
      <c r="W5" s="149">
        <v>4.08</v>
      </c>
      <c r="X5" s="150">
        <f t="shared" ref="X5:X6" si="11">N5</f>
        <v>7</v>
      </c>
      <c r="Y5" s="150">
        <f t="shared" ref="Y5:Y45" si="12">X5-N5</f>
        <v>0</v>
      </c>
      <c r="Z5" s="13">
        <f t="shared" ref="Z5:Z45" si="13">W5*Y5</f>
        <v>0</v>
      </c>
      <c r="AA5" s="149">
        <v>2.06</v>
      </c>
      <c r="AB5" s="150">
        <f t="shared" ref="AB5:AB6" si="14">R5</f>
        <v>4</v>
      </c>
      <c r="AC5" s="150">
        <f t="shared" ref="AC5:AC45" si="15">AB5-R5</f>
        <v>0</v>
      </c>
      <c r="AD5" s="13">
        <f t="shared" ref="AD5:AD45" si="16">AA5*AC5</f>
        <v>0</v>
      </c>
      <c r="AE5" s="151">
        <f t="shared" ref="AE5:AE45" si="17">Z5+AD5</f>
        <v>0</v>
      </c>
      <c r="AF5" s="154">
        <v>0.0</v>
      </c>
      <c r="AG5" s="149">
        <v>4.08</v>
      </c>
      <c r="AH5" s="150">
        <f t="shared" ref="AH5:AH6" si="18">X5</f>
        <v>7</v>
      </c>
      <c r="AI5" s="153">
        <f t="shared" ref="AI5:AI45" si="19">AH5-X5</f>
        <v>0</v>
      </c>
      <c r="AJ5" s="13">
        <f>AG5*AI5</f>
        <v>0</v>
      </c>
      <c r="AK5" s="149">
        <v>2.06</v>
      </c>
      <c r="AL5" s="150">
        <f t="shared" ref="AL5:AL6" si="20">AB5</f>
        <v>4</v>
      </c>
      <c r="AM5" s="153">
        <f t="shared" ref="AM5:AM45" si="21">AL5-AB5</f>
        <v>0</v>
      </c>
      <c r="AN5" s="13">
        <v>0.0</v>
      </c>
      <c r="AO5" s="154">
        <f t="shared" ref="AO5:AO45" si="22">AN5+AJ5</f>
        <v>0</v>
      </c>
      <c r="AP5" s="154">
        <v>0.0</v>
      </c>
      <c r="AQ5" s="149">
        <v>4.08</v>
      </c>
      <c r="AR5" s="150">
        <f t="shared" ref="AR5:AR6" si="23">AH5</f>
        <v>7</v>
      </c>
      <c r="AS5" s="150">
        <f t="shared" ref="AS5:AS45" si="24">AR5-AH5</f>
        <v>0</v>
      </c>
      <c r="AT5" s="13">
        <f t="shared" ref="AT5:AT45" si="25">AQ5*AS5</f>
        <v>0</v>
      </c>
      <c r="AU5" s="149">
        <v>2.06</v>
      </c>
      <c r="AV5" s="150">
        <f t="shared" ref="AV5:AV6" si="26">AL5</f>
        <v>4</v>
      </c>
      <c r="AW5" s="150">
        <f t="shared" ref="AW5:AW45" si="27">AV5-AL5</f>
        <v>0</v>
      </c>
      <c r="AX5" s="13">
        <f t="shared" ref="AX5:AX45" si="28">AW5*AU5</f>
        <v>0</v>
      </c>
      <c r="AY5" s="154">
        <f t="shared" ref="AY5:AY45" si="29">AX5+AT5</f>
        <v>0</v>
      </c>
      <c r="AZ5" s="152">
        <v>0.0</v>
      </c>
      <c r="BA5" s="149">
        <v>4.08</v>
      </c>
      <c r="BB5" s="150">
        <f t="shared" ref="BB5:BB6" si="30">AR5</f>
        <v>7</v>
      </c>
      <c r="BC5" s="150">
        <f t="shared" ref="BC5:BC45" si="31">BB5-AR5</f>
        <v>0</v>
      </c>
      <c r="BD5" s="13">
        <f t="shared" ref="BD5:BD45" si="32">BA5*BC5</f>
        <v>0</v>
      </c>
      <c r="BE5" s="149">
        <v>2.06</v>
      </c>
      <c r="BF5" s="150">
        <f t="shared" ref="BF5:BF6" si="33">AV5</f>
        <v>4</v>
      </c>
      <c r="BG5" s="150">
        <f t="shared" ref="BG5:BG45" si="34">BF5-AV5</f>
        <v>0</v>
      </c>
      <c r="BH5" s="13">
        <f t="shared" ref="BH5:BH45" si="35">BG5*BE5</f>
        <v>0</v>
      </c>
      <c r="BI5" s="154">
        <f t="shared" ref="BI5:BI45" si="36">BD5+BH5</f>
        <v>0</v>
      </c>
      <c r="BJ5" s="154"/>
      <c r="BK5" s="155"/>
      <c r="BL5" s="150"/>
      <c r="BM5" s="150"/>
      <c r="BN5" s="13"/>
      <c r="BO5" s="155"/>
      <c r="BP5" s="150"/>
      <c r="BQ5" s="150"/>
      <c r="BR5" s="13"/>
      <c r="BS5" s="154"/>
      <c r="BT5" s="154"/>
      <c r="BU5" s="155"/>
      <c r="BV5" s="150"/>
      <c r="BW5" s="150"/>
      <c r="BX5" s="13"/>
      <c r="BY5" s="155"/>
      <c r="BZ5" s="150"/>
      <c r="CA5" s="150"/>
      <c r="CB5" s="13"/>
      <c r="CC5" s="154"/>
      <c r="CD5" s="154"/>
      <c r="CE5" s="155"/>
      <c r="CF5" s="150"/>
      <c r="CG5" s="153"/>
      <c r="CH5" s="13"/>
      <c r="CI5" s="155"/>
      <c r="CJ5" s="150"/>
      <c r="CK5" s="153"/>
      <c r="CL5" s="13"/>
      <c r="CM5" s="154"/>
      <c r="CN5" s="154"/>
      <c r="CO5" s="155"/>
      <c r="CP5" s="150"/>
      <c r="CQ5" s="150"/>
      <c r="CR5" s="13"/>
      <c r="CS5" s="155"/>
      <c r="CT5" s="150"/>
      <c r="CU5" s="150"/>
      <c r="CV5" s="13"/>
      <c r="CW5" s="154"/>
      <c r="CX5" s="154"/>
      <c r="CY5" s="155"/>
      <c r="CZ5" s="150"/>
      <c r="DA5" s="150"/>
      <c r="DB5" s="42"/>
      <c r="DC5" s="155"/>
      <c r="DD5" s="150"/>
      <c r="DE5" s="150"/>
      <c r="DF5" s="42"/>
      <c r="DG5" s="156"/>
      <c r="DH5" s="154"/>
      <c r="DI5" s="155"/>
      <c r="DJ5" s="150"/>
      <c r="DK5" s="150"/>
      <c r="DL5" s="42"/>
      <c r="DM5" s="155"/>
      <c r="DN5" s="150"/>
      <c r="DO5" s="150"/>
      <c r="DP5" s="42"/>
      <c r="DQ5" s="154"/>
      <c r="DR5" s="154"/>
      <c r="DS5" s="157"/>
      <c r="DT5" s="158"/>
      <c r="DU5" s="34"/>
    </row>
    <row r="6" ht="12.75" customHeight="1">
      <c r="A6" s="48" t="s">
        <v>63</v>
      </c>
      <c r="B6" s="36" t="s">
        <v>35</v>
      </c>
      <c r="C6" s="149">
        <v>4.08</v>
      </c>
      <c r="D6" s="150">
        <v>4.0</v>
      </c>
      <c r="E6" s="150">
        <f>D6-4</f>
        <v>0</v>
      </c>
      <c r="F6" s="13">
        <f t="shared" si="1"/>
        <v>0</v>
      </c>
      <c r="G6" s="149">
        <v>2.06</v>
      </c>
      <c r="H6" s="150">
        <v>5.0</v>
      </c>
      <c r="I6" s="150">
        <f>H6-5</f>
        <v>0</v>
      </c>
      <c r="J6" s="13">
        <f t="shared" si="2"/>
        <v>0</v>
      </c>
      <c r="K6" s="151">
        <f t="shared" si="3"/>
        <v>0</v>
      </c>
      <c r="L6" s="152">
        <v>0.0</v>
      </c>
      <c r="M6" s="149">
        <v>4.08</v>
      </c>
      <c r="N6" s="150">
        <f t="shared" si="4"/>
        <v>4</v>
      </c>
      <c r="O6" s="153">
        <f t="shared" si="5"/>
        <v>0</v>
      </c>
      <c r="P6" s="13">
        <f t="shared" si="6"/>
        <v>0</v>
      </c>
      <c r="Q6" s="149">
        <v>2.06</v>
      </c>
      <c r="R6" s="150">
        <f t="shared" si="7"/>
        <v>5</v>
      </c>
      <c r="S6" s="153">
        <f t="shared" si="8"/>
        <v>0</v>
      </c>
      <c r="T6" s="13">
        <f t="shared" si="9"/>
        <v>0</v>
      </c>
      <c r="U6" s="151">
        <f t="shared" si="10"/>
        <v>0</v>
      </c>
      <c r="V6" s="152">
        <v>0.0</v>
      </c>
      <c r="W6" s="149">
        <v>4.08</v>
      </c>
      <c r="X6" s="150">
        <f t="shared" si="11"/>
        <v>4</v>
      </c>
      <c r="Y6" s="150">
        <f t="shared" si="12"/>
        <v>0</v>
      </c>
      <c r="Z6" s="13">
        <f t="shared" si="13"/>
        <v>0</v>
      </c>
      <c r="AA6" s="149">
        <v>2.06</v>
      </c>
      <c r="AB6" s="150">
        <f t="shared" si="14"/>
        <v>5</v>
      </c>
      <c r="AC6" s="150">
        <f t="shared" si="15"/>
        <v>0</v>
      </c>
      <c r="AD6" s="13">
        <f t="shared" si="16"/>
        <v>0</v>
      </c>
      <c r="AE6" s="151">
        <f t="shared" si="17"/>
        <v>0</v>
      </c>
      <c r="AF6" s="152">
        <v>0.0</v>
      </c>
      <c r="AG6" s="149">
        <v>4.08</v>
      </c>
      <c r="AH6" s="150">
        <f t="shared" si="18"/>
        <v>4</v>
      </c>
      <c r="AI6" s="153">
        <f t="shared" si="19"/>
        <v>0</v>
      </c>
      <c r="AJ6" s="13">
        <v>0.0</v>
      </c>
      <c r="AK6" s="149">
        <v>2.06</v>
      </c>
      <c r="AL6" s="150">
        <f t="shared" si="20"/>
        <v>5</v>
      </c>
      <c r="AM6" s="153">
        <f t="shared" si="21"/>
        <v>0</v>
      </c>
      <c r="AN6" s="13">
        <v>0.0</v>
      </c>
      <c r="AO6" s="154">
        <f t="shared" si="22"/>
        <v>0</v>
      </c>
      <c r="AP6" s="154"/>
      <c r="AQ6" s="149">
        <v>4.08</v>
      </c>
      <c r="AR6" s="150">
        <f t="shared" si="23"/>
        <v>4</v>
      </c>
      <c r="AS6" s="150">
        <f t="shared" si="24"/>
        <v>0</v>
      </c>
      <c r="AT6" s="13">
        <f t="shared" si="25"/>
        <v>0</v>
      </c>
      <c r="AU6" s="149">
        <v>2.06</v>
      </c>
      <c r="AV6" s="150">
        <f t="shared" si="26"/>
        <v>5</v>
      </c>
      <c r="AW6" s="150">
        <f t="shared" si="27"/>
        <v>0</v>
      </c>
      <c r="AX6" s="13">
        <f t="shared" si="28"/>
        <v>0</v>
      </c>
      <c r="AY6" s="154">
        <f t="shared" si="29"/>
        <v>0</v>
      </c>
      <c r="AZ6" s="152">
        <v>0.0</v>
      </c>
      <c r="BA6" s="149">
        <v>4.08</v>
      </c>
      <c r="BB6" s="150">
        <f t="shared" si="30"/>
        <v>4</v>
      </c>
      <c r="BC6" s="150">
        <f t="shared" si="31"/>
        <v>0</v>
      </c>
      <c r="BD6" s="13">
        <f t="shared" si="32"/>
        <v>0</v>
      </c>
      <c r="BE6" s="149">
        <v>2.06</v>
      </c>
      <c r="BF6" s="150">
        <f t="shared" si="33"/>
        <v>5</v>
      </c>
      <c r="BG6" s="150">
        <f t="shared" si="34"/>
        <v>0</v>
      </c>
      <c r="BH6" s="13">
        <f t="shared" si="35"/>
        <v>0</v>
      </c>
      <c r="BI6" s="154">
        <f t="shared" si="36"/>
        <v>0</v>
      </c>
      <c r="BJ6" s="154"/>
      <c r="BK6" s="155"/>
      <c r="BL6" s="150"/>
      <c r="BM6" s="150"/>
      <c r="BN6" s="13"/>
      <c r="BO6" s="155"/>
      <c r="BP6" s="150"/>
      <c r="BQ6" s="150"/>
      <c r="BR6" s="13"/>
      <c r="BS6" s="154"/>
      <c r="BT6" s="154"/>
      <c r="BU6" s="155"/>
      <c r="BV6" s="150"/>
      <c r="BW6" s="150"/>
      <c r="BX6" s="13"/>
      <c r="BY6" s="155"/>
      <c r="BZ6" s="150"/>
      <c r="CA6" s="150"/>
      <c r="CB6" s="13"/>
      <c r="CC6" s="154"/>
      <c r="CD6" s="154"/>
      <c r="CE6" s="155"/>
      <c r="CF6" s="150"/>
      <c r="CG6" s="153"/>
      <c r="CH6" s="13"/>
      <c r="CI6" s="155"/>
      <c r="CJ6" s="150"/>
      <c r="CK6" s="153"/>
      <c r="CL6" s="13"/>
      <c r="CM6" s="154"/>
      <c r="CN6" s="154"/>
      <c r="CO6" s="155"/>
      <c r="CP6" s="150"/>
      <c r="CQ6" s="150"/>
      <c r="CR6" s="13"/>
      <c r="CS6" s="155"/>
      <c r="CT6" s="150"/>
      <c r="CU6" s="150"/>
      <c r="CV6" s="13"/>
      <c r="CW6" s="154"/>
      <c r="CX6" s="154"/>
      <c r="CY6" s="155"/>
      <c r="CZ6" s="150"/>
      <c r="DA6" s="150"/>
      <c r="DB6" s="42"/>
      <c r="DC6" s="155"/>
      <c r="DD6" s="150"/>
      <c r="DE6" s="150"/>
      <c r="DF6" s="42"/>
      <c r="DG6" s="156"/>
      <c r="DH6" s="154"/>
      <c r="DI6" s="155"/>
      <c r="DJ6" s="150"/>
      <c r="DK6" s="150"/>
      <c r="DL6" s="42"/>
      <c r="DM6" s="155"/>
      <c r="DN6" s="150"/>
      <c r="DO6" s="150"/>
      <c r="DP6" s="42"/>
      <c r="DQ6" s="154"/>
      <c r="DR6" s="154"/>
      <c r="DS6" s="157"/>
      <c r="DT6" s="158"/>
      <c r="DU6" s="34"/>
    </row>
    <row r="7" ht="12.75" customHeight="1">
      <c r="A7" s="48" t="s">
        <v>70</v>
      </c>
      <c r="B7" s="36" t="s">
        <v>71</v>
      </c>
      <c r="C7" s="149">
        <v>4.08</v>
      </c>
      <c r="D7" s="159">
        <v>33921.0</v>
      </c>
      <c r="E7" s="150">
        <f>D7-32764</f>
        <v>1157</v>
      </c>
      <c r="F7" s="13">
        <f t="shared" si="1"/>
        <v>4720.56</v>
      </c>
      <c r="G7" s="149">
        <v>2.06</v>
      </c>
      <c r="H7" s="159">
        <v>12924.0</v>
      </c>
      <c r="I7" s="150">
        <f>H7-12362</f>
        <v>562</v>
      </c>
      <c r="J7" s="13">
        <f t="shared" si="2"/>
        <v>1157.72</v>
      </c>
      <c r="K7" s="151">
        <f t="shared" si="3"/>
        <v>5878.28</v>
      </c>
      <c r="L7" s="152">
        <v>5878.0</v>
      </c>
      <c r="M7" s="149">
        <v>4.08</v>
      </c>
      <c r="N7" s="159">
        <v>34863.0</v>
      </c>
      <c r="O7" s="153">
        <f t="shared" si="5"/>
        <v>942</v>
      </c>
      <c r="P7" s="13">
        <f t="shared" si="6"/>
        <v>3843.36</v>
      </c>
      <c r="Q7" s="149">
        <v>2.06</v>
      </c>
      <c r="R7" s="159">
        <v>13381.0</v>
      </c>
      <c r="S7" s="153">
        <f t="shared" si="8"/>
        <v>457</v>
      </c>
      <c r="T7" s="13">
        <f t="shared" si="9"/>
        <v>941.42</v>
      </c>
      <c r="U7" s="151">
        <f t="shared" si="10"/>
        <v>4784.78</v>
      </c>
      <c r="V7" s="152">
        <v>4785.0</v>
      </c>
      <c r="W7" s="149">
        <v>4.08</v>
      </c>
      <c r="X7" s="159">
        <v>35931.0</v>
      </c>
      <c r="Y7" s="150">
        <f t="shared" si="12"/>
        <v>1068</v>
      </c>
      <c r="Z7" s="13">
        <f t="shared" si="13"/>
        <v>4357.44</v>
      </c>
      <c r="AA7" s="149">
        <v>2.06</v>
      </c>
      <c r="AB7" s="159">
        <v>13901.0</v>
      </c>
      <c r="AC7" s="150">
        <f t="shared" si="15"/>
        <v>520</v>
      </c>
      <c r="AD7" s="13">
        <f t="shared" si="16"/>
        <v>1071.2</v>
      </c>
      <c r="AE7" s="151">
        <f t="shared" si="17"/>
        <v>5428.64</v>
      </c>
      <c r="AF7" s="152">
        <v>5429.0</v>
      </c>
      <c r="AG7" s="149">
        <v>4.08</v>
      </c>
      <c r="AH7" s="159">
        <v>36468.0</v>
      </c>
      <c r="AI7" s="153">
        <f t="shared" si="19"/>
        <v>537</v>
      </c>
      <c r="AJ7" s="13">
        <f t="shared" ref="AJ7:AJ45" si="37">AI7*AG7</f>
        <v>2190.96</v>
      </c>
      <c r="AK7" s="149">
        <v>2.06</v>
      </c>
      <c r="AL7" s="159">
        <v>14173.0</v>
      </c>
      <c r="AM7" s="153">
        <f t="shared" si="21"/>
        <v>272</v>
      </c>
      <c r="AN7" s="13">
        <f t="shared" ref="AN7:AN45" si="38">AM7*AK7</f>
        <v>560.32</v>
      </c>
      <c r="AO7" s="154">
        <f t="shared" si="22"/>
        <v>2751.28</v>
      </c>
      <c r="AP7" s="152">
        <v>2751.0</v>
      </c>
      <c r="AQ7" s="149">
        <v>4.08</v>
      </c>
      <c r="AR7" s="159">
        <v>36718.0</v>
      </c>
      <c r="AS7" s="150">
        <f t="shared" si="24"/>
        <v>250</v>
      </c>
      <c r="AT7" s="13">
        <f t="shared" si="25"/>
        <v>1020</v>
      </c>
      <c r="AU7" s="149">
        <v>2.06</v>
      </c>
      <c r="AV7" s="159">
        <v>14273.0</v>
      </c>
      <c r="AW7" s="150">
        <f t="shared" si="27"/>
        <v>100</v>
      </c>
      <c r="AX7" s="13">
        <f t="shared" si="28"/>
        <v>206</v>
      </c>
      <c r="AY7" s="154">
        <f t="shared" si="29"/>
        <v>1226</v>
      </c>
      <c r="AZ7" s="152">
        <v>1226.0</v>
      </c>
      <c r="BA7" s="149">
        <v>4.08</v>
      </c>
      <c r="BB7" s="159">
        <v>36938.0</v>
      </c>
      <c r="BC7" s="150">
        <f t="shared" si="31"/>
        <v>220</v>
      </c>
      <c r="BD7" s="13">
        <f t="shared" si="32"/>
        <v>897.6</v>
      </c>
      <c r="BE7" s="149">
        <v>2.06</v>
      </c>
      <c r="BF7" s="159">
        <v>14366.0</v>
      </c>
      <c r="BG7" s="150">
        <f t="shared" si="34"/>
        <v>93</v>
      </c>
      <c r="BH7" s="13">
        <f t="shared" si="35"/>
        <v>191.58</v>
      </c>
      <c r="BI7" s="154">
        <f t="shared" si="36"/>
        <v>1089.18</v>
      </c>
      <c r="BJ7" s="154"/>
      <c r="BK7" s="155"/>
      <c r="BL7" s="150"/>
      <c r="BM7" s="150"/>
      <c r="BN7" s="13"/>
      <c r="BO7" s="155"/>
      <c r="BP7" s="150"/>
      <c r="BQ7" s="150"/>
      <c r="BR7" s="13"/>
      <c r="BS7" s="154"/>
      <c r="BT7" s="154"/>
      <c r="BU7" s="155"/>
      <c r="BV7" s="150"/>
      <c r="BW7" s="150"/>
      <c r="BX7" s="13"/>
      <c r="BY7" s="155"/>
      <c r="BZ7" s="150"/>
      <c r="CA7" s="150"/>
      <c r="CB7" s="13"/>
      <c r="CC7" s="154"/>
      <c r="CD7" s="152"/>
      <c r="CE7" s="155"/>
      <c r="CF7" s="159"/>
      <c r="CG7" s="153"/>
      <c r="CH7" s="13"/>
      <c r="CI7" s="155"/>
      <c r="CJ7" s="159"/>
      <c r="CK7" s="153"/>
      <c r="CL7" s="13"/>
      <c r="CM7" s="154"/>
      <c r="CN7" s="152"/>
      <c r="CO7" s="155"/>
      <c r="CP7" s="159"/>
      <c r="CQ7" s="150"/>
      <c r="CR7" s="13"/>
      <c r="CS7" s="155"/>
      <c r="CT7" s="159"/>
      <c r="CU7" s="150"/>
      <c r="CV7" s="13"/>
      <c r="CW7" s="154"/>
      <c r="CX7" s="152"/>
      <c r="CY7" s="155"/>
      <c r="CZ7" s="159"/>
      <c r="DA7" s="150"/>
      <c r="DB7" s="42"/>
      <c r="DC7" s="155"/>
      <c r="DD7" s="159"/>
      <c r="DE7" s="150"/>
      <c r="DF7" s="42"/>
      <c r="DG7" s="156"/>
      <c r="DH7" s="154"/>
      <c r="DI7" s="155"/>
      <c r="DJ7" s="150"/>
      <c r="DK7" s="150"/>
      <c r="DL7" s="42"/>
      <c r="DM7" s="155"/>
      <c r="DN7" s="150"/>
      <c r="DO7" s="150"/>
      <c r="DP7" s="42"/>
      <c r="DQ7" s="154"/>
      <c r="DR7" s="154"/>
      <c r="DS7" s="157"/>
      <c r="DT7" s="158"/>
      <c r="DU7" s="34"/>
    </row>
    <row r="8" ht="12.75" customHeight="1">
      <c r="A8" s="48" t="s">
        <v>72</v>
      </c>
      <c r="B8" s="36" t="s">
        <v>73</v>
      </c>
      <c r="C8" s="149">
        <v>4.08</v>
      </c>
      <c r="D8" s="159">
        <v>97410.0</v>
      </c>
      <c r="E8" s="150">
        <f>D8-95439</f>
        <v>1971</v>
      </c>
      <c r="F8" s="13">
        <f t="shared" si="1"/>
        <v>8041.68</v>
      </c>
      <c r="G8" s="149">
        <v>2.06</v>
      </c>
      <c r="H8" s="159">
        <v>48169.0</v>
      </c>
      <c r="I8" s="150">
        <f>H8-47073</f>
        <v>1096</v>
      </c>
      <c r="J8" s="13">
        <f t="shared" si="2"/>
        <v>2257.76</v>
      </c>
      <c r="K8" s="151">
        <f t="shared" si="3"/>
        <v>10299.44</v>
      </c>
      <c r="L8" s="152">
        <v>10299.0</v>
      </c>
      <c r="M8" s="149">
        <v>4.08</v>
      </c>
      <c r="N8" s="159">
        <v>99490.0</v>
      </c>
      <c r="O8" s="153">
        <f t="shared" si="5"/>
        <v>2080</v>
      </c>
      <c r="P8" s="13">
        <f t="shared" si="6"/>
        <v>8486.4</v>
      </c>
      <c r="Q8" s="149">
        <v>2.06</v>
      </c>
      <c r="R8" s="159">
        <v>49348.0</v>
      </c>
      <c r="S8" s="153">
        <f t="shared" si="8"/>
        <v>1179</v>
      </c>
      <c r="T8" s="13">
        <f t="shared" si="9"/>
        <v>2428.74</v>
      </c>
      <c r="U8" s="151">
        <f t="shared" si="10"/>
        <v>10915.14</v>
      </c>
      <c r="V8" s="152">
        <v>10915.0</v>
      </c>
      <c r="W8" s="149">
        <v>4.08</v>
      </c>
      <c r="X8" s="159">
        <v>101610.0</v>
      </c>
      <c r="Y8" s="150">
        <f t="shared" si="12"/>
        <v>2120</v>
      </c>
      <c r="Z8" s="13">
        <f t="shared" si="13"/>
        <v>8649.6</v>
      </c>
      <c r="AA8" s="149">
        <v>2.06</v>
      </c>
      <c r="AB8" s="159">
        <v>50710.0</v>
      </c>
      <c r="AC8" s="150">
        <f t="shared" si="15"/>
        <v>1362</v>
      </c>
      <c r="AD8" s="13">
        <f t="shared" si="16"/>
        <v>2805.72</v>
      </c>
      <c r="AE8" s="151">
        <f t="shared" si="17"/>
        <v>11455.32</v>
      </c>
      <c r="AF8" s="152">
        <v>11455.0</v>
      </c>
      <c r="AG8" s="149">
        <v>4.08</v>
      </c>
      <c r="AH8" s="159">
        <v>102670.0</v>
      </c>
      <c r="AI8" s="153">
        <f t="shared" si="19"/>
        <v>1060</v>
      </c>
      <c r="AJ8" s="13">
        <f t="shared" si="37"/>
        <v>4324.8</v>
      </c>
      <c r="AK8" s="149">
        <v>2.06</v>
      </c>
      <c r="AL8" s="159">
        <v>51291.0</v>
      </c>
      <c r="AM8" s="153">
        <f t="shared" si="21"/>
        <v>581</v>
      </c>
      <c r="AN8" s="13">
        <f t="shared" si="38"/>
        <v>1196.86</v>
      </c>
      <c r="AO8" s="154">
        <f t="shared" si="22"/>
        <v>5521.66</v>
      </c>
      <c r="AP8" s="152">
        <v>5522.0</v>
      </c>
      <c r="AQ8" s="149">
        <v>4.08</v>
      </c>
      <c r="AR8" s="159">
        <v>103308.0</v>
      </c>
      <c r="AS8" s="150">
        <f t="shared" si="24"/>
        <v>638</v>
      </c>
      <c r="AT8" s="13">
        <f t="shared" si="25"/>
        <v>2603.04</v>
      </c>
      <c r="AU8" s="149">
        <v>2.06</v>
      </c>
      <c r="AV8" s="159">
        <v>51615.0</v>
      </c>
      <c r="AW8" s="150">
        <f t="shared" si="27"/>
        <v>324</v>
      </c>
      <c r="AX8" s="13">
        <f t="shared" si="28"/>
        <v>667.44</v>
      </c>
      <c r="AY8" s="154">
        <f t="shared" si="29"/>
        <v>3270.48</v>
      </c>
      <c r="AZ8" s="152">
        <v>3270.0</v>
      </c>
      <c r="BA8" s="149">
        <v>4.08</v>
      </c>
      <c r="BB8" s="159">
        <v>103820.0</v>
      </c>
      <c r="BC8" s="150">
        <f t="shared" si="31"/>
        <v>512</v>
      </c>
      <c r="BD8" s="13">
        <f t="shared" si="32"/>
        <v>2088.96</v>
      </c>
      <c r="BE8" s="149">
        <v>2.06</v>
      </c>
      <c r="BF8" s="159">
        <v>51875.0</v>
      </c>
      <c r="BG8" s="150">
        <f t="shared" si="34"/>
        <v>260</v>
      </c>
      <c r="BH8" s="13">
        <f t="shared" si="35"/>
        <v>535.6</v>
      </c>
      <c r="BI8" s="154">
        <f t="shared" si="36"/>
        <v>2624.56</v>
      </c>
      <c r="BJ8" s="152">
        <v>2625.0</v>
      </c>
      <c r="BK8" s="155"/>
      <c r="BL8" s="150"/>
      <c r="BM8" s="150"/>
      <c r="BN8" s="13"/>
      <c r="BO8" s="155"/>
      <c r="BP8" s="150"/>
      <c r="BQ8" s="150"/>
      <c r="BR8" s="13"/>
      <c r="BS8" s="154"/>
      <c r="BT8" s="154"/>
      <c r="BU8" s="155"/>
      <c r="BV8" s="150"/>
      <c r="BW8" s="150"/>
      <c r="BX8" s="13"/>
      <c r="BY8" s="155"/>
      <c r="BZ8" s="150"/>
      <c r="CA8" s="150"/>
      <c r="CB8" s="13"/>
      <c r="CC8" s="154"/>
      <c r="CD8" s="154"/>
      <c r="CE8" s="155"/>
      <c r="CF8" s="159"/>
      <c r="CG8" s="153"/>
      <c r="CH8" s="13"/>
      <c r="CI8" s="155"/>
      <c r="CJ8" s="159"/>
      <c r="CK8" s="153"/>
      <c r="CL8" s="13"/>
      <c r="CM8" s="154"/>
      <c r="CN8" s="152"/>
      <c r="CO8" s="155"/>
      <c r="CP8" s="159"/>
      <c r="CQ8" s="150"/>
      <c r="CR8" s="13"/>
      <c r="CS8" s="155"/>
      <c r="CT8" s="159"/>
      <c r="CU8" s="150"/>
      <c r="CV8" s="13"/>
      <c r="CW8" s="154"/>
      <c r="CX8" s="152"/>
      <c r="CY8" s="155"/>
      <c r="CZ8" s="159"/>
      <c r="DA8" s="150"/>
      <c r="DB8" s="42"/>
      <c r="DC8" s="155"/>
      <c r="DD8" s="159"/>
      <c r="DE8" s="150"/>
      <c r="DF8" s="42"/>
      <c r="DG8" s="156"/>
      <c r="DH8" s="152"/>
      <c r="DI8" s="155"/>
      <c r="DJ8" s="150"/>
      <c r="DK8" s="150"/>
      <c r="DL8" s="42"/>
      <c r="DM8" s="155"/>
      <c r="DN8" s="150"/>
      <c r="DO8" s="150"/>
      <c r="DP8" s="42"/>
      <c r="DQ8" s="154"/>
      <c r="DR8" s="154"/>
      <c r="DS8" s="157"/>
      <c r="DT8" s="158"/>
      <c r="DU8" s="34"/>
    </row>
    <row r="9" ht="12.75" customHeight="1">
      <c r="A9" s="48" t="s">
        <v>76</v>
      </c>
      <c r="B9" s="36" t="s">
        <v>77</v>
      </c>
      <c r="C9" s="149">
        <v>4.08</v>
      </c>
      <c r="D9" s="159">
        <v>44113.0</v>
      </c>
      <c r="E9" s="150">
        <f>D9-43205</f>
        <v>908</v>
      </c>
      <c r="F9" s="13">
        <f t="shared" si="1"/>
        <v>3704.64</v>
      </c>
      <c r="G9" s="149">
        <v>2.06</v>
      </c>
      <c r="H9" s="159">
        <v>20396.0</v>
      </c>
      <c r="I9" s="150">
        <f>H9-19941</f>
        <v>455</v>
      </c>
      <c r="J9" s="13">
        <f t="shared" si="2"/>
        <v>937.3</v>
      </c>
      <c r="K9" s="151">
        <f t="shared" si="3"/>
        <v>4641.94</v>
      </c>
      <c r="L9" s="152">
        <v>4642.0</v>
      </c>
      <c r="M9" s="149">
        <v>4.08</v>
      </c>
      <c r="N9" s="159">
        <v>44921.0</v>
      </c>
      <c r="O9" s="153">
        <f t="shared" si="5"/>
        <v>808</v>
      </c>
      <c r="P9" s="13">
        <f t="shared" si="6"/>
        <v>3296.64</v>
      </c>
      <c r="Q9" s="149">
        <v>2.06</v>
      </c>
      <c r="R9" s="159">
        <v>20801.0</v>
      </c>
      <c r="S9" s="153">
        <f t="shared" si="8"/>
        <v>405</v>
      </c>
      <c r="T9" s="13">
        <f t="shared" si="9"/>
        <v>834.3</v>
      </c>
      <c r="U9" s="151">
        <f t="shared" si="10"/>
        <v>4130.94</v>
      </c>
      <c r="V9" s="152">
        <v>4131.0</v>
      </c>
      <c r="W9" s="149">
        <v>4.08</v>
      </c>
      <c r="X9" s="159">
        <v>45929.0</v>
      </c>
      <c r="Y9" s="150">
        <f t="shared" si="12"/>
        <v>1008</v>
      </c>
      <c r="Z9" s="13">
        <f t="shared" si="13"/>
        <v>4112.64</v>
      </c>
      <c r="AA9" s="149">
        <v>2.06</v>
      </c>
      <c r="AB9" s="159">
        <v>21316.0</v>
      </c>
      <c r="AC9" s="150">
        <f t="shared" si="15"/>
        <v>515</v>
      </c>
      <c r="AD9" s="13">
        <f t="shared" si="16"/>
        <v>1060.9</v>
      </c>
      <c r="AE9" s="151">
        <f t="shared" si="17"/>
        <v>5173.54</v>
      </c>
      <c r="AF9" s="152">
        <v>5174.0</v>
      </c>
      <c r="AG9" s="149">
        <v>4.08</v>
      </c>
      <c r="AH9" s="159">
        <v>46500.0</v>
      </c>
      <c r="AI9" s="153">
        <f t="shared" si="19"/>
        <v>571</v>
      </c>
      <c r="AJ9" s="13">
        <f t="shared" si="37"/>
        <v>2329.68</v>
      </c>
      <c r="AK9" s="149">
        <v>2.06</v>
      </c>
      <c r="AL9" s="159">
        <v>21616.0</v>
      </c>
      <c r="AM9" s="153">
        <f t="shared" si="21"/>
        <v>300</v>
      </c>
      <c r="AN9" s="13">
        <f t="shared" si="38"/>
        <v>618</v>
      </c>
      <c r="AO9" s="154">
        <f t="shared" si="22"/>
        <v>2947.68</v>
      </c>
      <c r="AP9" s="152">
        <v>2948.0</v>
      </c>
      <c r="AQ9" s="149">
        <v>4.08</v>
      </c>
      <c r="AR9" s="159">
        <v>46812.0</v>
      </c>
      <c r="AS9" s="150">
        <f t="shared" si="24"/>
        <v>312</v>
      </c>
      <c r="AT9" s="13">
        <f t="shared" si="25"/>
        <v>1272.96</v>
      </c>
      <c r="AU9" s="149">
        <v>2.06</v>
      </c>
      <c r="AV9" s="159">
        <v>21770.0</v>
      </c>
      <c r="AW9" s="150">
        <f t="shared" si="27"/>
        <v>154</v>
      </c>
      <c r="AX9" s="13">
        <f t="shared" si="28"/>
        <v>317.24</v>
      </c>
      <c r="AY9" s="154">
        <f t="shared" si="29"/>
        <v>1590.2</v>
      </c>
      <c r="AZ9" s="160">
        <f>228+17</f>
        <v>245</v>
      </c>
      <c r="BA9" s="149">
        <v>4.08</v>
      </c>
      <c r="BB9" s="159">
        <v>47170.0</v>
      </c>
      <c r="BC9" s="150">
        <f t="shared" si="31"/>
        <v>358</v>
      </c>
      <c r="BD9" s="13">
        <f t="shared" si="32"/>
        <v>1460.64</v>
      </c>
      <c r="BE9" s="149">
        <v>2.06</v>
      </c>
      <c r="BF9" s="159">
        <v>21936.0</v>
      </c>
      <c r="BG9" s="150">
        <f t="shared" si="34"/>
        <v>166</v>
      </c>
      <c r="BH9" s="13">
        <f t="shared" si="35"/>
        <v>341.96</v>
      </c>
      <c r="BI9" s="154">
        <f t="shared" si="36"/>
        <v>1802.6</v>
      </c>
      <c r="BJ9" s="154"/>
      <c r="BK9" s="155"/>
      <c r="BL9" s="150"/>
      <c r="BM9" s="150"/>
      <c r="BN9" s="13"/>
      <c r="BO9" s="155"/>
      <c r="BP9" s="150"/>
      <c r="BQ9" s="150"/>
      <c r="BR9" s="13"/>
      <c r="BS9" s="154"/>
      <c r="BT9" s="154"/>
      <c r="BU9" s="155"/>
      <c r="BV9" s="150"/>
      <c r="BW9" s="150"/>
      <c r="BX9" s="13"/>
      <c r="BY9" s="155"/>
      <c r="BZ9" s="150"/>
      <c r="CA9" s="150"/>
      <c r="CB9" s="13"/>
      <c r="CC9" s="154"/>
      <c r="CD9" s="152"/>
      <c r="CE9" s="155"/>
      <c r="CF9" s="159"/>
      <c r="CG9" s="153"/>
      <c r="CH9" s="13"/>
      <c r="CI9" s="155"/>
      <c r="CJ9" s="159"/>
      <c r="CK9" s="153"/>
      <c r="CL9" s="13"/>
      <c r="CM9" s="154"/>
      <c r="CN9" s="152"/>
      <c r="CO9" s="155"/>
      <c r="CP9" s="159"/>
      <c r="CQ9" s="150"/>
      <c r="CR9" s="13"/>
      <c r="CS9" s="155"/>
      <c r="CT9" s="159"/>
      <c r="CU9" s="150"/>
      <c r="CV9" s="13"/>
      <c r="CW9" s="154"/>
      <c r="CX9" s="161"/>
      <c r="CY9" s="155"/>
      <c r="CZ9" s="159"/>
      <c r="DA9" s="150"/>
      <c r="DB9" s="42"/>
      <c r="DC9" s="155"/>
      <c r="DD9" s="159"/>
      <c r="DE9" s="150"/>
      <c r="DF9" s="42"/>
      <c r="DG9" s="156"/>
      <c r="DH9" s="154"/>
      <c r="DI9" s="155"/>
      <c r="DJ9" s="150"/>
      <c r="DK9" s="150"/>
      <c r="DL9" s="42"/>
      <c r="DM9" s="155"/>
      <c r="DN9" s="150"/>
      <c r="DO9" s="150"/>
      <c r="DP9" s="42"/>
      <c r="DQ9" s="154"/>
      <c r="DR9" s="154"/>
      <c r="DS9" s="157"/>
      <c r="DT9" s="158"/>
      <c r="DU9" s="34"/>
    </row>
    <row r="10" ht="12.75" customHeight="1">
      <c r="A10" s="48" t="s">
        <v>79</v>
      </c>
      <c r="B10" s="36" t="s">
        <v>80</v>
      </c>
      <c r="C10" s="149">
        <v>4.08</v>
      </c>
      <c r="D10" s="159">
        <v>18722.0</v>
      </c>
      <c r="E10" s="150">
        <f>D10-18630</f>
        <v>92</v>
      </c>
      <c r="F10" s="13">
        <f t="shared" si="1"/>
        <v>375.36</v>
      </c>
      <c r="G10" s="149">
        <v>2.06</v>
      </c>
      <c r="H10" s="159">
        <v>6858.0</v>
      </c>
      <c r="I10" s="150">
        <f>H10-6813</f>
        <v>45</v>
      </c>
      <c r="J10" s="13">
        <f t="shared" si="2"/>
        <v>92.7</v>
      </c>
      <c r="K10" s="151">
        <f t="shared" si="3"/>
        <v>468.06</v>
      </c>
      <c r="L10" s="152">
        <v>468.0</v>
      </c>
      <c r="M10" s="149">
        <v>4.08</v>
      </c>
      <c r="N10" s="159">
        <v>18794.0</v>
      </c>
      <c r="O10" s="153">
        <f t="shared" si="5"/>
        <v>72</v>
      </c>
      <c r="P10" s="13">
        <f t="shared" si="6"/>
        <v>293.76</v>
      </c>
      <c r="Q10" s="149">
        <v>2.06</v>
      </c>
      <c r="R10" s="159">
        <v>6893.0</v>
      </c>
      <c r="S10" s="153">
        <f t="shared" si="8"/>
        <v>35</v>
      </c>
      <c r="T10" s="13">
        <f t="shared" si="9"/>
        <v>72.1</v>
      </c>
      <c r="U10" s="151">
        <f t="shared" si="10"/>
        <v>365.86</v>
      </c>
      <c r="V10" s="152">
        <v>366.0</v>
      </c>
      <c r="W10" s="149">
        <v>4.08</v>
      </c>
      <c r="X10" s="159">
        <v>18881.0</v>
      </c>
      <c r="Y10" s="150">
        <f t="shared" si="12"/>
        <v>87</v>
      </c>
      <c r="Z10" s="13">
        <f t="shared" si="13"/>
        <v>354.96</v>
      </c>
      <c r="AA10" s="149">
        <v>2.06</v>
      </c>
      <c r="AB10" s="159">
        <v>6935.0</v>
      </c>
      <c r="AC10" s="150">
        <f t="shared" si="15"/>
        <v>42</v>
      </c>
      <c r="AD10" s="13">
        <f t="shared" si="16"/>
        <v>86.52</v>
      </c>
      <c r="AE10" s="151">
        <f t="shared" si="17"/>
        <v>441.48</v>
      </c>
      <c r="AF10" s="152">
        <v>441.0</v>
      </c>
      <c r="AG10" s="149">
        <v>4.08</v>
      </c>
      <c r="AH10" s="159">
        <v>18941.0</v>
      </c>
      <c r="AI10" s="153">
        <f t="shared" si="19"/>
        <v>60</v>
      </c>
      <c r="AJ10" s="13">
        <f t="shared" si="37"/>
        <v>244.8</v>
      </c>
      <c r="AK10" s="149">
        <v>2.06</v>
      </c>
      <c r="AL10" s="159">
        <v>6968.0</v>
      </c>
      <c r="AM10" s="153">
        <f t="shared" si="21"/>
        <v>33</v>
      </c>
      <c r="AN10" s="13">
        <f t="shared" si="38"/>
        <v>67.98</v>
      </c>
      <c r="AO10" s="154">
        <f t="shared" si="22"/>
        <v>312.78</v>
      </c>
      <c r="AP10" s="154"/>
      <c r="AQ10" s="149">
        <v>4.08</v>
      </c>
      <c r="AR10" s="159">
        <v>19140.0</v>
      </c>
      <c r="AS10" s="150">
        <f t="shared" si="24"/>
        <v>199</v>
      </c>
      <c r="AT10" s="13">
        <f t="shared" si="25"/>
        <v>811.92</v>
      </c>
      <c r="AU10" s="149">
        <v>2.06</v>
      </c>
      <c r="AV10" s="159">
        <v>7039.0</v>
      </c>
      <c r="AW10" s="150">
        <f t="shared" si="27"/>
        <v>71</v>
      </c>
      <c r="AX10" s="13">
        <f t="shared" si="28"/>
        <v>146.26</v>
      </c>
      <c r="AY10" s="154">
        <f t="shared" si="29"/>
        <v>958.18</v>
      </c>
      <c r="AZ10" s="154"/>
      <c r="BA10" s="149">
        <v>4.08</v>
      </c>
      <c r="BB10" s="159">
        <v>19517.0</v>
      </c>
      <c r="BC10" s="150">
        <f t="shared" si="31"/>
        <v>377</v>
      </c>
      <c r="BD10" s="13">
        <f t="shared" si="32"/>
        <v>1538.16</v>
      </c>
      <c r="BE10" s="149">
        <v>2.06</v>
      </c>
      <c r="BF10" s="159">
        <v>7168.0</v>
      </c>
      <c r="BG10" s="150">
        <f t="shared" si="34"/>
        <v>129</v>
      </c>
      <c r="BH10" s="13">
        <f t="shared" si="35"/>
        <v>265.74</v>
      </c>
      <c r="BI10" s="154">
        <f t="shared" si="36"/>
        <v>1803.9</v>
      </c>
      <c r="BJ10" s="154"/>
      <c r="BK10" s="155"/>
      <c r="BL10" s="150"/>
      <c r="BM10" s="150"/>
      <c r="BN10" s="13"/>
      <c r="BO10" s="155"/>
      <c r="BP10" s="150"/>
      <c r="BQ10" s="150"/>
      <c r="BR10" s="13"/>
      <c r="BS10" s="154"/>
      <c r="BT10" s="152"/>
      <c r="BU10" s="155"/>
      <c r="BV10" s="150"/>
      <c r="BW10" s="150"/>
      <c r="BX10" s="13"/>
      <c r="BY10" s="155"/>
      <c r="BZ10" s="150"/>
      <c r="CA10" s="150"/>
      <c r="CB10" s="13"/>
      <c r="CC10" s="154"/>
      <c r="CD10" s="152"/>
      <c r="CE10" s="155"/>
      <c r="CF10" s="159"/>
      <c r="CG10" s="153"/>
      <c r="CH10" s="13"/>
      <c r="CI10" s="155"/>
      <c r="CJ10" s="159"/>
      <c r="CK10" s="153"/>
      <c r="CL10" s="13"/>
      <c r="CM10" s="154"/>
      <c r="CN10" s="152"/>
      <c r="CO10" s="155"/>
      <c r="CP10" s="159"/>
      <c r="CQ10" s="150"/>
      <c r="CR10" s="13"/>
      <c r="CS10" s="155"/>
      <c r="CT10" s="159"/>
      <c r="CU10" s="150"/>
      <c r="CV10" s="13"/>
      <c r="CW10" s="154"/>
      <c r="CX10" s="152"/>
      <c r="CY10" s="155"/>
      <c r="CZ10" s="159"/>
      <c r="DA10" s="150"/>
      <c r="DB10" s="42"/>
      <c r="DC10" s="155"/>
      <c r="DD10" s="159"/>
      <c r="DE10" s="150"/>
      <c r="DF10" s="42"/>
      <c r="DG10" s="156"/>
      <c r="DH10" s="154"/>
      <c r="DI10" s="155"/>
      <c r="DJ10" s="150"/>
      <c r="DK10" s="150"/>
      <c r="DL10" s="42"/>
      <c r="DM10" s="155"/>
      <c r="DN10" s="150"/>
      <c r="DO10" s="150"/>
      <c r="DP10" s="42"/>
      <c r="DQ10" s="154"/>
      <c r="DR10" s="154"/>
      <c r="DS10" s="157"/>
      <c r="DT10" s="158"/>
      <c r="DU10" s="34"/>
    </row>
    <row r="11" ht="12.75" customHeight="1">
      <c r="A11" s="48" t="s">
        <v>81</v>
      </c>
      <c r="B11" s="36" t="s">
        <v>82</v>
      </c>
      <c r="C11" s="149">
        <v>4.08</v>
      </c>
      <c r="D11" s="159">
        <v>42457.0</v>
      </c>
      <c r="E11" s="150">
        <f>D11-41751</f>
        <v>706</v>
      </c>
      <c r="F11" s="13">
        <f t="shared" si="1"/>
        <v>2880.48</v>
      </c>
      <c r="G11" s="149">
        <v>2.06</v>
      </c>
      <c r="H11" s="159">
        <v>17300.0</v>
      </c>
      <c r="I11" s="150">
        <f>H11-17129</f>
        <v>171</v>
      </c>
      <c r="J11" s="13">
        <f t="shared" si="2"/>
        <v>352.26</v>
      </c>
      <c r="K11" s="151">
        <f t="shared" si="3"/>
        <v>3232.74</v>
      </c>
      <c r="L11" s="152">
        <v>3233.0</v>
      </c>
      <c r="M11" s="149">
        <v>4.08</v>
      </c>
      <c r="N11" s="159">
        <v>43032.0</v>
      </c>
      <c r="O11" s="153">
        <f t="shared" si="5"/>
        <v>575</v>
      </c>
      <c r="P11" s="13">
        <f t="shared" si="6"/>
        <v>2346</v>
      </c>
      <c r="Q11" s="149">
        <v>2.06</v>
      </c>
      <c r="R11" s="159">
        <v>17431.0</v>
      </c>
      <c r="S11" s="153">
        <f t="shared" si="8"/>
        <v>131</v>
      </c>
      <c r="T11" s="13">
        <f t="shared" si="9"/>
        <v>269.86</v>
      </c>
      <c r="U11" s="151">
        <f t="shared" si="10"/>
        <v>2615.86</v>
      </c>
      <c r="V11" s="152">
        <v>2616.0</v>
      </c>
      <c r="W11" s="149">
        <v>4.08</v>
      </c>
      <c r="X11" s="159">
        <v>43432.0</v>
      </c>
      <c r="Y11" s="150">
        <f t="shared" si="12"/>
        <v>400</v>
      </c>
      <c r="Z11" s="13">
        <f t="shared" si="13"/>
        <v>1632</v>
      </c>
      <c r="AA11" s="149">
        <v>2.06</v>
      </c>
      <c r="AB11" s="159">
        <v>17564.0</v>
      </c>
      <c r="AC11" s="150">
        <f t="shared" si="15"/>
        <v>133</v>
      </c>
      <c r="AD11" s="13">
        <f t="shared" si="16"/>
        <v>273.98</v>
      </c>
      <c r="AE11" s="151">
        <f t="shared" si="17"/>
        <v>1905.98</v>
      </c>
      <c r="AF11" s="152">
        <v>1906.0</v>
      </c>
      <c r="AG11" s="149">
        <v>4.08</v>
      </c>
      <c r="AH11" s="159">
        <v>43852.0</v>
      </c>
      <c r="AI11" s="153">
        <f t="shared" si="19"/>
        <v>420</v>
      </c>
      <c r="AJ11" s="13">
        <f t="shared" si="37"/>
        <v>1713.6</v>
      </c>
      <c r="AK11" s="149">
        <v>2.06</v>
      </c>
      <c r="AL11" s="159">
        <v>17736.0</v>
      </c>
      <c r="AM11" s="153">
        <f t="shared" si="21"/>
        <v>172</v>
      </c>
      <c r="AN11" s="13">
        <f t="shared" si="38"/>
        <v>354.32</v>
      </c>
      <c r="AO11" s="154">
        <f t="shared" si="22"/>
        <v>2067.92</v>
      </c>
      <c r="AP11" s="152">
        <v>2068.0</v>
      </c>
      <c r="AQ11" s="149">
        <v>4.08</v>
      </c>
      <c r="AR11" s="159">
        <v>44173.0</v>
      </c>
      <c r="AS11" s="150">
        <f t="shared" si="24"/>
        <v>321</v>
      </c>
      <c r="AT11" s="13">
        <f t="shared" si="25"/>
        <v>1309.68</v>
      </c>
      <c r="AU11" s="149">
        <v>2.06</v>
      </c>
      <c r="AV11" s="159">
        <v>17856.0</v>
      </c>
      <c r="AW11" s="150">
        <f t="shared" si="27"/>
        <v>120</v>
      </c>
      <c r="AX11" s="13">
        <f t="shared" si="28"/>
        <v>247.2</v>
      </c>
      <c r="AY11" s="154">
        <f t="shared" si="29"/>
        <v>1556.88</v>
      </c>
      <c r="AZ11" s="152">
        <v>1557.0</v>
      </c>
      <c r="BA11" s="149">
        <v>4.08</v>
      </c>
      <c r="BB11" s="159">
        <v>44436.0</v>
      </c>
      <c r="BC11" s="150">
        <f t="shared" si="31"/>
        <v>263</v>
      </c>
      <c r="BD11" s="13">
        <f t="shared" si="32"/>
        <v>1073.04</v>
      </c>
      <c r="BE11" s="149">
        <v>2.06</v>
      </c>
      <c r="BF11" s="159">
        <v>17958.0</v>
      </c>
      <c r="BG11" s="150">
        <f t="shared" si="34"/>
        <v>102</v>
      </c>
      <c r="BH11" s="13">
        <f t="shared" si="35"/>
        <v>210.12</v>
      </c>
      <c r="BI11" s="154">
        <f t="shared" si="36"/>
        <v>1283.16</v>
      </c>
      <c r="BJ11" s="154"/>
      <c r="BK11" s="155"/>
      <c r="BL11" s="150"/>
      <c r="BM11" s="150"/>
      <c r="BN11" s="13"/>
      <c r="BO11" s="155"/>
      <c r="BP11" s="150"/>
      <c r="BQ11" s="150"/>
      <c r="BR11" s="13"/>
      <c r="BS11" s="154"/>
      <c r="BT11" s="152"/>
      <c r="BU11" s="155"/>
      <c r="BV11" s="150"/>
      <c r="BW11" s="150"/>
      <c r="BX11" s="13"/>
      <c r="BY11" s="155"/>
      <c r="BZ11" s="150"/>
      <c r="CA11" s="150"/>
      <c r="CB11" s="13"/>
      <c r="CC11" s="154"/>
      <c r="CD11" s="152"/>
      <c r="CE11" s="155"/>
      <c r="CF11" s="159"/>
      <c r="CG11" s="153"/>
      <c r="CH11" s="13"/>
      <c r="CI11" s="155"/>
      <c r="CJ11" s="159"/>
      <c r="CK11" s="153"/>
      <c r="CL11" s="13"/>
      <c r="CM11" s="154"/>
      <c r="CN11" s="152"/>
      <c r="CO11" s="155"/>
      <c r="CP11" s="159"/>
      <c r="CQ11" s="150"/>
      <c r="CR11" s="13"/>
      <c r="CS11" s="155"/>
      <c r="CT11" s="159"/>
      <c r="CU11" s="150"/>
      <c r="CV11" s="13"/>
      <c r="CW11" s="154"/>
      <c r="CX11" s="152"/>
      <c r="CY11" s="155"/>
      <c r="CZ11" s="159"/>
      <c r="DA11" s="150"/>
      <c r="DB11" s="42"/>
      <c r="DC11" s="155"/>
      <c r="DD11" s="159"/>
      <c r="DE11" s="150"/>
      <c r="DF11" s="42"/>
      <c r="DG11" s="156"/>
      <c r="DH11" s="152"/>
      <c r="DI11" s="155"/>
      <c r="DJ11" s="150"/>
      <c r="DK11" s="150"/>
      <c r="DL11" s="42"/>
      <c r="DM11" s="155"/>
      <c r="DN11" s="150"/>
      <c r="DO11" s="150"/>
      <c r="DP11" s="42"/>
      <c r="DQ11" s="154"/>
      <c r="DR11" s="154"/>
      <c r="DS11" s="157"/>
      <c r="DT11" s="158"/>
      <c r="DU11" s="34"/>
    </row>
    <row r="12" ht="12.75" customHeight="1">
      <c r="A12" s="48" t="s">
        <v>83</v>
      </c>
      <c r="B12" s="36" t="s">
        <v>84</v>
      </c>
      <c r="C12" s="149">
        <v>4.08</v>
      </c>
      <c r="D12" s="150">
        <v>0.0</v>
      </c>
      <c r="E12" s="150">
        <f>D12-0</f>
        <v>0</v>
      </c>
      <c r="F12" s="13">
        <f t="shared" si="1"/>
        <v>0</v>
      </c>
      <c r="G12" s="149">
        <v>2.06</v>
      </c>
      <c r="H12" s="150">
        <v>0.0</v>
      </c>
      <c r="I12" s="150">
        <f>H12-0</f>
        <v>0</v>
      </c>
      <c r="J12" s="13">
        <f t="shared" si="2"/>
        <v>0</v>
      </c>
      <c r="K12" s="151">
        <f t="shared" si="3"/>
        <v>0</v>
      </c>
      <c r="L12" s="152">
        <v>0.0</v>
      </c>
      <c r="M12" s="149">
        <v>4.08</v>
      </c>
      <c r="N12" s="150">
        <f>D12</f>
        <v>0</v>
      </c>
      <c r="O12" s="153">
        <f t="shared" si="5"/>
        <v>0</v>
      </c>
      <c r="P12" s="13">
        <f t="shared" si="6"/>
        <v>0</v>
      </c>
      <c r="Q12" s="149">
        <v>2.06</v>
      </c>
      <c r="R12" s="150">
        <f>H12</f>
        <v>0</v>
      </c>
      <c r="S12" s="153">
        <f t="shared" si="8"/>
        <v>0</v>
      </c>
      <c r="T12" s="13">
        <f t="shared" si="9"/>
        <v>0</v>
      </c>
      <c r="U12" s="151">
        <f t="shared" si="10"/>
        <v>0</v>
      </c>
      <c r="V12" s="152">
        <v>0.0</v>
      </c>
      <c r="W12" s="149">
        <v>4.08</v>
      </c>
      <c r="X12" s="150">
        <f>N12</f>
        <v>0</v>
      </c>
      <c r="Y12" s="150">
        <f t="shared" si="12"/>
        <v>0</v>
      </c>
      <c r="Z12" s="13">
        <f t="shared" si="13"/>
        <v>0</v>
      </c>
      <c r="AA12" s="149">
        <v>2.06</v>
      </c>
      <c r="AB12" s="150">
        <f>R12</f>
        <v>0</v>
      </c>
      <c r="AC12" s="150">
        <f t="shared" si="15"/>
        <v>0</v>
      </c>
      <c r="AD12" s="13">
        <f t="shared" si="16"/>
        <v>0</v>
      </c>
      <c r="AE12" s="151">
        <f t="shared" si="17"/>
        <v>0</v>
      </c>
      <c r="AF12" s="152">
        <v>0.0</v>
      </c>
      <c r="AG12" s="149">
        <v>4.08</v>
      </c>
      <c r="AH12" s="150">
        <f>X12</f>
        <v>0</v>
      </c>
      <c r="AI12" s="153">
        <f t="shared" si="19"/>
        <v>0</v>
      </c>
      <c r="AJ12" s="13">
        <f t="shared" si="37"/>
        <v>0</v>
      </c>
      <c r="AK12" s="149">
        <v>2.06</v>
      </c>
      <c r="AL12" s="150">
        <f>AB12</f>
        <v>0</v>
      </c>
      <c r="AM12" s="153">
        <f t="shared" si="21"/>
        <v>0</v>
      </c>
      <c r="AN12" s="13">
        <f t="shared" si="38"/>
        <v>0</v>
      </c>
      <c r="AO12" s="154">
        <f t="shared" si="22"/>
        <v>0</v>
      </c>
      <c r="AP12" s="154"/>
      <c r="AQ12" s="149">
        <v>4.08</v>
      </c>
      <c r="AR12" s="150">
        <f>AH12</f>
        <v>0</v>
      </c>
      <c r="AS12" s="150">
        <f t="shared" si="24"/>
        <v>0</v>
      </c>
      <c r="AT12" s="13">
        <f t="shared" si="25"/>
        <v>0</v>
      </c>
      <c r="AU12" s="149">
        <v>2.06</v>
      </c>
      <c r="AV12" s="150">
        <f>AL12</f>
        <v>0</v>
      </c>
      <c r="AW12" s="150">
        <f t="shared" si="27"/>
        <v>0</v>
      </c>
      <c r="AX12" s="13">
        <f t="shared" si="28"/>
        <v>0</v>
      </c>
      <c r="AY12" s="154">
        <f t="shared" si="29"/>
        <v>0</v>
      </c>
      <c r="AZ12" s="152">
        <v>0.0</v>
      </c>
      <c r="BA12" s="149">
        <v>4.08</v>
      </c>
      <c r="BB12" s="150">
        <f>AR12</f>
        <v>0</v>
      </c>
      <c r="BC12" s="150">
        <f t="shared" si="31"/>
        <v>0</v>
      </c>
      <c r="BD12" s="13">
        <f t="shared" si="32"/>
        <v>0</v>
      </c>
      <c r="BE12" s="149">
        <v>2.06</v>
      </c>
      <c r="BF12" s="150">
        <f>AV12</f>
        <v>0</v>
      </c>
      <c r="BG12" s="150">
        <f t="shared" si="34"/>
        <v>0</v>
      </c>
      <c r="BH12" s="13">
        <f t="shared" si="35"/>
        <v>0</v>
      </c>
      <c r="BI12" s="154">
        <f t="shared" si="36"/>
        <v>0</v>
      </c>
      <c r="BJ12" s="154"/>
      <c r="BK12" s="155"/>
      <c r="BL12" s="150"/>
      <c r="BM12" s="150"/>
      <c r="BN12" s="13"/>
      <c r="BO12" s="155"/>
      <c r="BP12" s="150"/>
      <c r="BQ12" s="150"/>
      <c r="BR12" s="13"/>
      <c r="BS12" s="154"/>
      <c r="BT12" s="154"/>
      <c r="BU12" s="155"/>
      <c r="BV12" s="150"/>
      <c r="BW12" s="150"/>
      <c r="BX12" s="13"/>
      <c r="BY12" s="155"/>
      <c r="BZ12" s="150"/>
      <c r="CA12" s="150"/>
      <c r="CB12" s="13"/>
      <c r="CC12" s="154"/>
      <c r="CD12" s="154"/>
      <c r="CE12" s="155"/>
      <c r="CF12" s="150"/>
      <c r="CG12" s="153"/>
      <c r="CH12" s="13"/>
      <c r="CI12" s="155"/>
      <c r="CJ12" s="150"/>
      <c r="CK12" s="153"/>
      <c r="CL12" s="13"/>
      <c r="CM12" s="154"/>
      <c r="CN12" s="154"/>
      <c r="CO12" s="155"/>
      <c r="CP12" s="150"/>
      <c r="CQ12" s="150"/>
      <c r="CR12" s="13"/>
      <c r="CS12" s="155"/>
      <c r="CT12" s="150"/>
      <c r="CU12" s="150"/>
      <c r="CV12" s="13"/>
      <c r="CW12" s="154"/>
      <c r="CX12" s="154"/>
      <c r="CY12" s="155"/>
      <c r="CZ12" s="150"/>
      <c r="DA12" s="150"/>
      <c r="DB12" s="42"/>
      <c r="DC12" s="155"/>
      <c r="DD12" s="150"/>
      <c r="DE12" s="150"/>
      <c r="DF12" s="42"/>
      <c r="DG12" s="156"/>
      <c r="DH12" s="154"/>
      <c r="DI12" s="155"/>
      <c r="DJ12" s="150"/>
      <c r="DK12" s="150"/>
      <c r="DL12" s="42"/>
      <c r="DM12" s="155"/>
      <c r="DN12" s="150"/>
      <c r="DO12" s="150"/>
      <c r="DP12" s="42"/>
      <c r="DQ12" s="154"/>
      <c r="DR12" s="154"/>
      <c r="DS12" s="157"/>
      <c r="DT12" s="158"/>
      <c r="DU12" s="34"/>
    </row>
    <row r="13" ht="12.75" customHeight="1">
      <c r="A13" s="48" t="s">
        <v>86</v>
      </c>
      <c r="B13" s="36" t="s">
        <v>87</v>
      </c>
      <c r="C13" s="149">
        <v>4.08</v>
      </c>
      <c r="D13" s="159">
        <v>20379.0</v>
      </c>
      <c r="E13" s="150">
        <f>D13-19970</f>
        <v>409</v>
      </c>
      <c r="F13" s="13">
        <f t="shared" si="1"/>
        <v>1668.72</v>
      </c>
      <c r="G13" s="149">
        <v>2.06</v>
      </c>
      <c r="H13" s="159">
        <v>9909.0</v>
      </c>
      <c r="I13" s="150">
        <f>H13-9709</f>
        <v>200</v>
      </c>
      <c r="J13" s="13">
        <f t="shared" si="2"/>
        <v>412</v>
      </c>
      <c r="K13" s="151">
        <f t="shared" si="3"/>
        <v>2080.72</v>
      </c>
      <c r="L13" s="154"/>
      <c r="M13" s="149">
        <v>4.08</v>
      </c>
      <c r="N13" s="159">
        <v>20867.0</v>
      </c>
      <c r="O13" s="153">
        <f t="shared" si="5"/>
        <v>488</v>
      </c>
      <c r="P13" s="13">
        <f t="shared" si="6"/>
        <v>1991.04</v>
      </c>
      <c r="Q13" s="149">
        <v>2.06</v>
      </c>
      <c r="R13" s="159">
        <v>10156.0</v>
      </c>
      <c r="S13" s="153">
        <f t="shared" si="8"/>
        <v>247</v>
      </c>
      <c r="T13" s="13">
        <f t="shared" si="9"/>
        <v>508.82</v>
      </c>
      <c r="U13" s="151">
        <f t="shared" si="10"/>
        <v>2499.86</v>
      </c>
      <c r="V13" s="154"/>
      <c r="W13" s="149">
        <v>4.08</v>
      </c>
      <c r="X13" s="159">
        <v>21608.0</v>
      </c>
      <c r="Y13" s="150">
        <f t="shared" si="12"/>
        <v>741</v>
      </c>
      <c r="Z13" s="13">
        <f t="shared" si="13"/>
        <v>3023.28</v>
      </c>
      <c r="AA13" s="149">
        <v>2.06</v>
      </c>
      <c r="AB13" s="159">
        <v>10525.0</v>
      </c>
      <c r="AC13" s="150">
        <f t="shared" si="15"/>
        <v>369</v>
      </c>
      <c r="AD13" s="13">
        <f t="shared" si="16"/>
        <v>760.14</v>
      </c>
      <c r="AE13" s="151">
        <f t="shared" si="17"/>
        <v>3783.42</v>
      </c>
      <c r="AF13" s="154"/>
      <c r="AG13" s="149">
        <v>4.08</v>
      </c>
      <c r="AH13" s="159">
        <v>22479.0</v>
      </c>
      <c r="AI13" s="153">
        <f t="shared" si="19"/>
        <v>871</v>
      </c>
      <c r="AJ13" s="13">
        <f t="shared" si="37"/>
        <v>3553.68</v>
      </c>
      <c r="AK13" s="149">
        <v>2.06</v>
      </c>
      <c r="AL13" s="159">
        <v>10987.0</v>
      </c>
      <c r="AM13" s="153">
        <f t="shared" si="21"/>
        <v>462</v>
      </c>
      <c r="AN13" s="13">
        <f t="shared" si="38"/>
        <v>951.72</v>
      </c>
      <c r="AO13" s="154">
        <f t="shared" si="22"/>
        <v>4505.4</v>
      </c>
      <c r="AP13" s="154"/>
      <c r="AQ13" s="149">
        <v>4.08</v>
      </c>
      <c r="AR13" s="159">
        <v>22752.0</v>
      </c>
      <c r="AS13" s="150">
        <f t="shared" si="24"/>
        <v>273</v>
      </c>
      <c r="AT13" s="13">
        <f t="shared" si="25"/>
        <v>1113.84</v>
      </c>
      <c r="AU13" s="149">
        <v>2.06</v>
      </c>
      <c r="AV13" s="159">
        <v>11141.0</v>
      </c>
      <c r="AW13" s="150">
        <f t="shared" si="27"/>
        <v>154</v>
      </c>
      <c r="AX13" s="13">
        <f t="shared" si="28"/>
        <v>317.24</v>
      </c>
      <c r="AY13" s="154">
        <f t="shared" si="29"/>
        <v>1431.08</v>
      </c>
      <c r="AZ13" s="154"/>
      <c r="BA13" s="149">
        <v>4.08</v>
      </c>
      <c r="BB13" s="159">
        <v>23076.0</v>
      </c>
      <c r="BC13" s="150">
        <f t="shared" si="31"/>
        <v>324</v>
      </c>
      <c r="BD13" s="13">
        <f t="shared" si="32"/>
        <v>1321.92</v>
      </c>
      <c r="BE13" s="149">
        <v>2.06</v>
      </c>
      <c r="BF13" s="159">
        <v>11305.0</v>
      </c>
      <c r="BG13" s="150">
        <f t="shared" si="34"/>
        <v>164</v>
      </c>
      <c r="BH13" s="13">
        <f t="shared" si="35"/>
        <v>337.84</v>
      </c>
      <c r="BI13" s="154">
        <f t="shared" si="36"/>
        <v>1659.76</v>
      </c>
      <c r="BJ13" s="154"/>
      <c r="BK13" s="155"/>
      <c r="BL13" s="150"/>
      <c r="BM13" s="150"/>
      <c r="BN13" s="13"/>
      <c r="BO13" s="155"/>
      <c r="BP13" s="150"/>
      <c r="BQ13" s="150"/>
      <c r="BR13" s="13"/>
      <c r="BS13" s="154"/>
      <c r="BT13" s="154"/>
      <c r="BU13" s="155"/>
      <c r="BV13" s="150"/>
      <c r="BW13" s="150"/>
      <c r="BX13" s="13"/>
      <c r="BY13" s="155"/>
      <c r="BZ13" s="150"/>
      <c r="CA13" s="150"/>
      <c r="CB13" s="13"/>
      <c r="CC13" s="154"/>
      <c r="CD13" s="154"/>
      <c r="CE13" s="155"/>
      <c r="CF13" s="159"/>
      <c r="CG13" s="153"/>
      <c r="CH13" s="13"/>
      <c r="CI13" s="155"/>
      <c r="CJ13" s="159"/>
      <c r="CK13" s="153"/>
      <c r="CL13" s="13"/>
      <c r="CM13" s="154"/>
      <c r="CN13" s="152"/>
      <c r="CO13" s="155"/>
      <c r="CP13" s="159"/>
      <c r="CQ13" s="150"/>
      <c r="CR13" s="13"/>
      <c r="CS13" s="155"/>
      <c r="CT13" s="159"/>
      <c r="CU13" s="150"/>
      <c r="CV13" s="13"/>
      <c r="CW13" s="154"/>
      <c r="CX13" s="152"/>
      <c r="CY13" s="155"/>
      <c r="CZ13" s="159"/>
      <c r="DA13" s="150"/>
      <c r="DB13" s="42"/>
      <c r="DC13" s="155"/>
      <c r="DD13" s="159"/>
      <c r="DE13" s="150"/>
      <c r="DF13" s="42"/>
      <c r="DG13" s="156"/>
      <c r="DH13" s="152"/>
      <c r="DI13" s="155"/>
      <c r="DJ13" s="150"/>
      <c r="DK13" s="150"/>
      <c r="DL13" s="42"/>
      <c r="DM13" s="155"/>
      <c r="DN13" s="150"/>
      <c r="DO13" s="150"/>
      <c r="DP13" s="42"/>
      <c r="DQ13" s="154"/>
      <c r="DR13" s="154"/>
      <c r="DS13" s="157"/>
      <c r="DT13" s="158"/>
      <c r="DU13" s="34"/>
    </row>
    <row r="14" ht="12.75" customHeight="1">
      <c r="A14" s="48" t="s">
        <v>89</v>
      </c>
      <c r="B14" s="36" t="s">
        <v>90</v>
      </c>
      <c r="C14" s="149">
        <v>4.08</v>
      </c>
      <c r="D14" s="159">
        <v>32575.0</v>
      </c>
      <c r="E14" s="150">
        <f>D14-31819</f>
        <v>756</v>
      </c>
      <c r="F14" s="13">
        <f t="shared" si="1"/>
        <v>3084.48</v>
      </c>
      <c r="G14" s="149">
        <v>2.06</v>
      </c>
      <c r="H14" s="159">
        <v>16187.0</v>
      </c>
      <c r="I14" s="150">
        <f>H14-15881</f>
        <v>306</v>
      </c>
      <c r="J14" s="13">
        <f t="shared" si="2"/>
        <v>630.36</v>
      </c>
      <c r="K14" s="151">
        <f t="shared" si="3"/>
        <v>3714.84</v>
      </c>
      <c r="L14" s="152">
        <v>3715.0</v>
      </c>
      <c r="M14" s="149">
        <v>4.08</v>
      </c>
      <c r="N14" s="159">
        <v>33033.0</v>
      </c>
      <c r="O14" s="153">
        <f t="shared" si="5"/>
        <v>458</v>
      </c>
      <c r="P14" s="13">
        <f t="shared" si="6"/>
        <v>1868.64</v>
      </c>
      <c r="Q14" s="149">
        <v>2.06</v>
      </c>
      <c r="R14" s="159">
        <v>16396.0</v>
      </c>
      <c r="S14" s="153">
        <f t="shared" si="8"/>
        <v>209</v>
      </c>
      <c r="T14" s="13">
        <f t="shared" si="9"/>
        <v>430.54</v>
      </c>
      <c r="U14" s="151">
        <f t="shared" si="10"/>
        <v>2299.18</v>
      </c>
      <c r="V14" s="152">
        <v>2299.0</v>
      </c>
      <c r="W14" s="149">
        <v>4.08</v>
      </c>
      <c r="X14" s="159">
        <v>33815.0</v>
      </c>
      <c r="Y14" s="150">
        <f t="shared" si="12"/>
        <v>782</v>
      </c>
      <c r="Z14" s="13">
        <f t="shared" si="13"/>
        <v>3190.56</v>
      </c>
      <c r="AA14" s="149">
        <v>2.06</v>
      </c>
      <c r="AB14" s="159">
        <v>16788.0</v>
      </c>
      <c r="AC14" s="150">
        <f t="shared" si="15"/>
        <v>392</v>
      </c>
      <c r="AD14" s="13">
        <f t="shared" si="16"/>
        <v>807.52</v>
      </c>
      <c r="AE14" s="151">
        <f t="shared" si="17"/>
        <v>3998.08</v>
      </c>
      <c r="AF14" s="152">
        <v>3998.0</v>
      </c>
      <c r="AG14" s="149">
        <v>4.08</v>
      </c>
      <c r="AH14" s="159">
        <v>34756.0</v>
      </c>
      <c r="AI14" s="153">
        <f t="shared" si="19"/>
        <v>941</v>
      </c>
      <c r="AJ14" s="13">
        <f t="shared" si="37"/>
        <v>3839.28</v>
      </c>
      <c r="AK14" s="149">
        <v>2.06</v>
      </c>
      <c r="AL14" s="159">
        <v>17116.0</v>
      </c>
      <c r="AM14" s="153">
        <f t="shared" si="21"/>
        <v>328</v>
      </c>
      <c r="AN14" s="13">
        <f t="shared" si="38"/>
        <v>675.68</v>
      </c>
      <c r="AO14" s="154">
        <f t="shared" si="22"/>
        <v>4514.96</v>
      </c>
      <c r="AP14" s="152">
        <v>4515.0</v>
      </c>
      <c r="AQ14" s="149">
        <v>4.08</v>
      </c>
      <c r="AR14" s="159">
        <v>35639.0</v>
      </c>
      <c r="AS14" s="150">
        <f t="shared" si="24"/>
        <v>883</v>
      </c>
      <c r="AT14" s="13">
        <f t="shared" si="25"/>
        <v>3602.64</v>
      </c>
      <c r="AU14" s="149">
        <v>2.06</v>
      </c>
      <c r="AV14" s="159">
        <v>17534.0</v>
      </c>
      <c r="AW14" s="150">
        <f t="shared" si="27"/>
        <v>418</v>
      </c>
      <c r="AX14" s="13">
        <f t="shared" si="28"/>
        <v>861.08</v>
      </c>
      <c r="AY14" s="154">
        <f t="shared" si="29"/>
        <v>4463.72</v>
      </c>
      <c r="AZ14" s="152">
        <v>4464.0</v>
      </c>
      <c r="BA14" s="149">
        <v>4.08</v>
      </c>
      <c r="BB14" s="159">
        <v>36021.0</v>
      </c>
      <c r="BC14" s="150">
        <f t="shared" si="31"/>
        <v>382</v>
      </c>
      <c r="BD14" s="13">
        <f t="shared" si="32"/>
        <v>1558.56</v>
      </c>
      <c r="BE14" s="149">
        <v>2.06</v>
      </c>
      <c r="BF14" s="159">
        <v>17698.0</v>
      </c>
      <c r="BG14" s="150">
        <f t="shared" si="34"/>
        <v>164</v>
      </c>
      <c r="BH14" s="13">
        <f t="shared" si="35"/>
        <v>337.84</v>
      </c>
      <c r="BI14" s="154">
        <f t="shared" si="36"/>
        <v>1896.4</v>
      </c>
      <c r="BJ14" s="154"/>
      <c r="BK14" s="155"/>
      <c r="BL14" s="150"/>
      <c r="BM14" s="150"/>
      <c r="BN14" s="13"/>
      <c r="BO14" s="155"/>
      <c r="BP14" s="150"/>
      <c r="BQ14" s="150"/>
      <c r="BR14" s="13"/>
      <c r="BS14" s="154"/>
      <c r="BT14" s="154"/>
      <c r="BU14" s="155"/>
      <c r="BV14" s="150"/>
      <c r="BW14" s="150"/>
      <c r="BX14" s="13"/>
      <c r="BY14" s="155"/>
      <c r="BZ14" s="150"/>
      <c r="CA14" s="150"/>
      <c r="CB14" s="13"/>
      <c r="CC14" s="154"/>
      <c r="CD14" s="152"/>
      <c r="CE14" s="155"/>
      <c r="CF14" s="159"/>
      <c r="CG14" s="153"/>
      <c r="CH14" s="13"/>
      <c r="CI14" s="155"/>
      <c r="CJ14" s="159"/>
      <c r="CK14" s="153"/>
      <c r="CL14" s="13"/>
      <c r="CM14" s="154"/>
      <c r="CN14" s="152"/>
      <c r="CO14" s="155"/>
      <c r="CP14" s="159"/>
      <c r="CQ14" s="150"/>
      <c r="CR14" s="13"/>
      <c r="CS14" s="155"/>
      <c r="CT14" s="159"/>
      <c r="CU14" s="150"/>
      <c r="CV14" s="13"/>
      <c r="CW14" s="154"/>
      <c r="CX14" s="152"/>
      <c r="CY14" s="155"/>
      <c r="CZ14" s="159"/>
      <c r="DA14" s="150"/>
      <c r="DB14" s="42"/>
      <c r="DC14" s="155"/>
      <c r="DD14" s="159"/>
      <c r="DE14" s="150"/>
      <c r="DF14" s="42"/>
      <c r="DG14" s="156"/>
      <c r="DH14" s="154"/>
      <c r="DI14" s="155"/>
      <c r="DJ14" s="150"/>
      <c r="DK14" s="150"/>
      <c r="DL14" s="42"/>
      <c r="DM14" s="155"/>
      <c r="DN14" s="150"/>
      <c r="DO14" s="150"/>
      <c r="DP14" s="42"/>
      <c r="DQ14" s="154"/>
      <c r="DR14" s="154"/>
      <c r="DS14" s="157"/>
      <c r="DT14" s="158"/>
      <c r="DU14" s="34"/>
    </row>
    <row r="15" ht="12.75" customHeight="1">
      <c r="A15" s="48" t="s">
        <v>92</v>
      </c>
      <c r="B15" s="36" t="s">
        <v>93</v>
      </c>
      <c r="C15" s="149">
        <v>4.08</v>
      </c>
      <c r="D15" s="159">
        <v>44215.0</v>
      </c>
      <c r="E15" s="150">
        <f>D15-41710</f>
        <v>2505</v>
      </c>
      <c r="F15" s="13">
        <f t="shared" si="1"/>
        <v>10220.4</v>
      </c>
      <c r="G15" s="149">
        <v>2.06</v>
      </c>
      <c r="H15" s="159">
        <v>21594.0</v>
      </c>
      <c r="I15" s="150">
        <f>H15-20469</f>
        <v>1125</v>
      </c>
      <c r="J15" s="13">
        <f t="shared" si="2"/>
        <v>2317.5</v>
      </c>
      <c r="K15" s="151">
        <f t="shared" si="3"/>
        <v>12537.9</v>
      </c>
      <c r="L15" s="152">
        <v>12538.0</v>
      </c>
      <c r="M15" s="149">
        <v>4.08</v>
      </c>
      <c r="N15" s="159">
        <v>46298.0</v>
      </c>
      <c r="O15" s="153">
        <f t="shared" si="5"/>
        <v>2083</v>
      </c>
      <c r="P15" s="13">
        <f t="shared" si="6"/>
        <v>8498.64</v>
      </c>
      <c r="Q15" s="149">
        <v>2.06</v>
      </c>
      <c r="R15" s="159">
        <v>22589.0</v>
      </c>
      <c r="S15" s="153">
        <f t="shared" si="8"/>
        <v>995</v>
      </c>
      <c r="T15" s="13">
        <f t="shared" si="9"/>
        <v>2049.7</v>
      </c>
      <c r="U15" s="151">
        <f t="shared" si="10"/>
        <v>10548.34</v>
      </c>
      <c r="V15" s="152">
        <v>10548.0</v>
      </c>
      <c r="W15" s="149">
        <v>4.08</v>
      </c>
      <c r="X15" s="159">
        <v>48774.0</v>
      </c>
      <c r="Y15" s="150">
        <f t="shared" si="12"/>
        <v>2476</v>
      </c>
      <c r="Z15" s="13">
        <f t="shared" si="13"/>
        <v>10102.08</v>
      </c>
      <c r="AA15" s="149">
        <v>2.06</v>
      </c>
      <c r="AB15" s="159">
        <v>23295.0</v>
      </c>
      <c r="AC15" s="150">
        <f t="shared" si="15"/>
        <v>706</v>
      </c>
      <c r="AD15" s="13">
        <f t="shared" si="16"/>
        <v>1454.36</v>
      </c>
      <c r="AE15" s="151">
        <f t="shared" si="17"/>
        <v>11556.44</v>
      </c>
      <c r="AF15" s="152">
        <v>11556.0</v>
      </c>
      <c r="AG15" s="149">
        <v>4.08</v>
      </c>
      <c r="AH15" s="159">
        <v>49184.0</v>
      </c>
      <c r="AI15" s="153">
        <f t="shared" si="19"/>
        <v>410</v>
      </c>
      <c r="AJ15" s="13">
        <f t="shared" si="37"/>
        <v>1672.8</v>
      </c>
      <c r="AK15" s="149">
        <v>2.06</v>
      </c>
      <c r="AL15" s="159">
        <v>23921.0</v>
      </c>
      <c r="AM15" s="153">
        <f t="shared" si="21"/>
        <v>626</v>
      </c>
      <c r="AN15" s="13">
        <f t="shared" si="38"/>
        <v>1289.56</v>
      </c>
      <c r="AO15" s="154">
        <f t="shared" si="22"/>
        <v>2962.36</v>
      </c>
      <c r="AP15" s="152">
        <v>2962.0</v>
      </c>
      <c r="AQ15" s="149">
        <v>4.08</v>
      </c>
      <c r="AR15" s="159">
        <v>50595.0</v>
      </c>
      <c r="AS15" s="150">
        <f t="shared" si="24"/>
        <v>1411</v>
      </c>
      <c r="AT15" s="13">
        <f t="shared" si="25"/>
        <v>5756.88</v>
      </c>
      <c r="AU15" s="149">
        <v>2.06</v>
      </c>
      <c r="AV15" s="159">
        <v>24642.0</v>
      </c>
      <c r="AW15" s="150">
        <f t="shared" si="27"/>
        <v>721</v>
      </c>
      <c r="AX15" s="13">
        <f t="shared" si="28"/>
        <v>1485.26</v>
      </c>
      <c r="AY15" s="154">
        <f t="shared" si="29"/>
        <v>7242.14</v>
      </c>
      <c r="AZ15" s="152">
        <v>7242.0</v>
      </c>
      <c r="BA15" s="149">
        <v>4.08</v>
      </c>
      <c r="BB15" s="159">
        <v>51539.0</v>
      </c>
      <c r="BC15" s="150">
        <f t="shared" si="31"/>
        <v>944</v>
      </c>
      <c r="BD15" s="13">
        <f t="shared" si="32"/>
        <v>3851.52</v>
      </c>
      <c r="BE15" s="149">
        <v>2.06</v>
      </c>
      <c r="BF15" s="159">
        <v>25074.0</v>
      </c>
      <c r="BG15" s="150">
        <f t="shared" si="34"/>
        <v>432</v>
      </c>
      <c r="BH15" s="13">
        <f t="shared" si="35"/>
        <v>889.92</v>
      </c>
      <c r="BI15" s="154">
        <f t="shared" si="36"/>
        <v>4741.44</v>
      </c>
      <c r="BJ15" s="154"/>
      <c r="BK15" s="155"/>
      <c r="BL15" s="150"/>
      <c r="BM15" s="150"/>
      <c r="BN15" s="13"/>
      <c r="BO15" s="155"/>
      <c r="BP15" s="150"/>
      <c r="BQ15" s="150"/>
      <c r="BR15" s="13"/>
      <c r="BS15" s="154"/>
      <c r="BT15" s="154"/>
      <c r="BU15" s="155"/>
      <c r="BV15" s="150"/>
      <c r="BW15" s="150"/>
      <c r="BX15" s="13"/>
      <c r="BY15" s="155"/>
      <c r="BZ15" s="150"/>
      <c r="CA15" s="150"/>
      <c r="CB15" s="13"/>
      <c r="CC15" s="154"/>
      <c r="CD15" s="152"/>
      <c r="CE15" s="155"/>
      <c r="CF15" s="159"/>
      <c r="CG15" s="153"/>
      <c r="CH15" s="13"/>
      <c r="CI15" s="155"/>
      <c r="CJ15" s="159"/>
      <c r="CK15" s="153"/>
      <c r="CL15" s="13"/>
      <c r="CM15" s="154"/>
      <c r="CN15" s="152"/>
      <c r="CO15" s="155"/>
      <c r="CP15" s="159"/>
      <c r="CQ15" s="150"/>
      <c r="CR15" s="13"/>
      <c r="CS15" s="155"/>
      <c r="CT15" s="159"/>
      <c r="CU15" s="150"/>
      <c r="CV15" s="13"/>
      <c r="CW15" s="154"/>
      <c r="CX15" s="152"/>
      <c r="CY15" s="155"/>
      <c r="CZ15" s="159"/>
      <c r="DA15" s="150"/>
      <c r="DB15" s="42"/>
      <c r="DC15" s="155"/>
      <c r="DD15" s="159"/>
      <c r="DE15" s="150"/>
      <c r="DF15" s="42"/>
      <c r="DG15" s="156"/>
      <c r="DH15" s="152"/>
      <c r="DI15" s="155"/>
      <c r="DJ15" s="150"/>
      <c r="DK15" s="150"/>
      <c r="DL15" s="42"/>
      <c r="DM15" s="155"/>
      <c r="DN15" s="150"/>
      <c r="DO15" s="150"/>
      <c r="DP15" s="42"/>
      <c r="DQ15" s="154"/>
      <c r="DR15" s="152"/>
      <c r="DS15" s="157"/>
      <c r="DT15" s="158"/>
      <c r="DU15" s="34"/>
    </row>
    <row r="16" ht="12.75" customHeight="1">
      <c r="A16" s="48" t="s">
        <v>94</v>
      </c>
      <c r="B16" s="36" t="s">
        <v>95</v>
      </c>
      <c r="C16" s="149">
        <v>4.08</v>
      </c>
      <c r="D16" s="159">
        <v>39516.0</v>
      </c>
      <c r="E16" s="150">
        <f>D16-38578</f>
        <v>938</v>
      </c>
      <c r="F16" s="13">
        <f t="shared" si="1"/>
        <v>3827.04</v>
      </c>
      <c r="G16" s="149">
        <v>2.06</v>
      </c>
      <c r="H16" s="159">
        <v>17358.0</v>
      </c>
      <c r="I16" s="150">
        <f>H16-16931</f>
        <v>427</v>
      </c>
      <c r="J16" s="13">
        <f t="shared" si="2"/>
        <v>879.62</v>
      </c>
      <c r="K16" s="151">
        <f t="shared" si="3"/>
        <v>4706.66</v>
      </c>
      <c r="L16" s="152">
        <v>4707.0</v>
      </c>
      <c r="M16" s="149">
        <v>4.08</v>
      </c>
      <c r="N16" s="159">
        <v>40670.0</v>
      </c>
      <c r="O16" s="153">
        <f t="shared" si="5"/>
        <v>1154</v>
      </c>
      <c r="P16" s="13">
        <f t="shared" si="6"/>
        <v>4708.32</v>
      </c>
      <c r="Q16" s="149">
        <v>2.06</v>
      </c>
      <c r="R16" s="159">
        <v>17852.0</v>
      </c>
      <c r="S16" s="153">
        <f t="shared" si="8"/>
        <v>494</v>
      </c>
      <c r="T16" s="13">
        <f t="shared" si="9"/>
        <v>1017.64</v>
      </c>
      <c r="U16" s="151">
        <f t="shared" si="10"/>
        <v>5725.96</v>
      </c>
      <c r="V16" s="154"/>
      <c r="W16" s="149">
        <v>4.08</v>
      </c>
      <c r="X16" s="159">
        <v>42479.0</v>
      </c>
      <c r="Y16" s="150">
        <f t="shared" si="12"/>
        <v>1809</v>
      </c>
      <c r="Z16" s="13">
        <f t="shared" si="13"/>
        <v>7380.72</v>
      </c>
      <c r="AA16" s="149">
        <v>2.06</v>
      </c>
      <c r="AB16" s="159">
        <v>18697.0</v>
      </c>
      <c r="AC16" s="150">
        <f t="shared" si="15"/>
        <v>845</v>
      </c>
      <c r="AD16" s="13">
        <f t="shared" si="16"/>
        <v>1740.7</v>
      </c>
      <c r="AE16" s="151">
        <f t="shared" si="17"/>
        <v>9121.42</v>
      </c>
      <c r="AF16" s="154"/>
      <c r="AG16" s="149">
        <v>4.08</v>
      </c>
      <c r="AH16" s="159">
        <v>43052.0</v>
      </c>
      <c r="AI16" s="153">
        <f t="shared" si="19"/>
        <v>573</v>
      </c>
      <c r="AJ16" s="13">
        <f t="shared" si="37"/>
        <v>2337.84</v>
      </c>
      <c r="AK16" s="149">
        <v>2.06</v>
      </c>
      <c r="AL16" s="159">
        <v>19005.0</v>
      </c>
      <c r="AM16" s="153">
        <f t="shared" si="21"/>
        <v>308</v>
      </c>
      <c r="AN16" s="13">
        <f t="shared" si="38"/>
        <v>634.48</v>
      </c>
      <c r="AO16" s="154">
        <f t="shared" si="22"/>
        <v>2972.32</v>
      </c>
      <c r="AP16" s="154"/>
      <c r="AQ16" s="149">
        <v>4.08</v>
      </c>
      <c r="AR16" s="159">
        <v>43387.0</v>
      </c>
      <c r="AS16" s="150">
        <f t="shared" si="24"/>
        <v>335</v>
      </c>
      <c r="AT16" s="13">
        <f t="shared" si="25"/>
        <v>1366.8</v>
      </c>
      <c r="AU16" s="149">
        <v>2.06</v>
      </c>
      <c r="AV16" s="159">
        <v>19165.0</v>
      </c>
      <c r="AW16" s="150">
        <f t="shared" si="27"/>
        <v>160</v>
      </c>
      <c r="AX16" s="13">
        <f t="shared" si="28"/>
        <v>329.6</v>
      </c>
      <c r="AY16" s="154">
        <f t="shared" si="29"/>
        <v>1696.4</v>
      </c>
      <c r="AZ16" s="154"/>
      <c r="BA16" s="149">
        <v>4.08</v>
      </c>
      <c r="BB16" s="159">
        <v>43608.0</v>
      </c>
      <c r="BC16" s="150">
        <f t="shared" si="31"/>
        <v>221</v>
      </c>
      <c r="BD16" s="13">
        <f t="shared" si="32"/>
        <v>901.68</v>
      </c>
      <c r="BE16" s="149">
        <v>2.06</v>
      </c>
      <c r="BF16" s="159">
        <v>19265.0</v>
      </c>
      <c r="BG16" s="150">
        <f t="shared" si="34"/>
        <v>100</v>
      </c>
      <c r="BH16" s="13">
        <f t="shared" si="35"/>
        <v>206</v>
      </c>
      <c r="BI16" s="154">
        <f t="shared" si="36"/>
        <v>1107.68</v>
      </c>
      <c r="BJ16" s="154"/>
      <c r="BK16" s="155"/>
      <c r="BL16" s="150"/>
      <c r="BM16" s="150"/>
      <c r="BN16" s="13"/>
      <c r="BO16" s="155"/>
      <c r="BP16" s="150"/>
      <c r="BQ16" s="150"/>
      <c r="BR16" s="13"/>
      <c r="BS16" s="154"/>
      <c r="BT16" s="154"/>
      <c r="BU16" s="155"/>
      <c r="BV16" s="150"/>
      <c r="BW16" s="150"/>
      <c r="BX16" s="13"/>
      <c r="BY16" s="155"/>
      <c r="BZ16" s="150"/>
      <c r="CA16" s="150"/>
      <c r="CB16" s="13"/>
      <c r="CC16" s="154"/>
      <c r="CD16" s="154"/>
      <c r="CE16" s="155"/>
      <c r="CF16" s="159"/>
      <c r="CG16" s="153"/>
      <c r="CH16" s="13"/>
      <c r="CI16" s="155"/>
      <c r="CJ16" s="159"/>
      <c r="CK16" s="153"/>
      <c r="CL16" s="13"/>
      <c r="CM16" s="154"/>
      <c r="CN16" s="154"/>
      <c r="CO16" s="155"/>
      <c r="CP16" s="159"/>
      <c r="CQ16" s="150"/>
      <c r="CR16" s="13"/>
      <c r="CS16" s="155"/>
      <c r="CT16" s="159"/>
      <c r="CU16" s="150"/>
      <c r="CV16" s="13"/>
      <c r="CW16" s="154"/>
      <c r="CX16" s="154"/>
      <c r="CY16" s="155"/>
      <c r="CZ16" s="159"/>
      <c r="DA16" s="150"/>
      <c r="DB16" s="42"/>
      <c r="DC16" s="155"/>
      <c r="DD16" s="159"/>
      <c r="DE16" s="150"/>
      <c r="DF16" s="42"/>
      <c r="DG16" s="156"/>
      <c r="DH16" s="154"/>
      <c r="DI16" s="155"/>
      <c r="DJ16" s="150"/>
      <c r="DK16" s="150"/>
      <c r="DL16" s="42"/>
      <c r="DM16" s="155"/>
      <c r="DN16" s="150"/>
      <c r="DO16" s="150"/>
      <c r="DP16" s="42"/>
      <c r="DQ16" s="154"/>
      <c r="DR16" s="154"/>
      <c r="DS16" s="157"/>
      <c r="DT16" s="158"/>
      <c r="DU16" s="34"/>
    </row>
    <row r="17" ht="12.75" customHeight="1">
      <c r="A17" s="48" t="s">
        <v>96</v>
      </c>
      <c r="B17" s="36" t="s">
        <v>97</v>
      </c>
      <c r="C17" s="149">
        <v>4.08</v>
      </c>
      <c r="D17" s="159">
        <v>48621.0</v>
      </c>
      <c r="E17" s="150">
        <f>D17-47220</f>
        <v>1401</v>
      </c>
      <c r="F17" s="13">
        <f t="shared" si="1"/>
        <v>5716.08</v>
      </c>
      <c r="G17" s="149">
        <v>2.06</v>
      </c>
      <c r="H17" s="159">
        <v>21078.0</v>
      </c>
      <c r="I17" s="150">
        <f>H17-20554</f>
        <v>524</v>
      </c>
      <c r="J17" s="13">
        <f t="shared" si="2"/>
        <v>1079.44</v>
      </c>
      <c r="K17" s="151">
        <f t="shared" si="3"/>
        <v>6795.52</v>
      </c>
      <c r="L17" s="152">
        <v>6796.0</v>
      </c>
      <c r="M17" s="149">
        <v>4.08</v>
      </c>
      <c r="N17" s="159">
        <v>49225.0</v>
      </c>
      <c r="O17" s="153">
        <f t="shared" si="5"/>
        <v>604</v>
      </c>
      <c r="P17" s="13">
        <f t="shared" si="6"/>
        <v>2464.32</v>
      </c>
      <c r="Q17" s="149">
        <v>2.06</v>
      </c>
      <c r="R17" s="159">
        <v>21288.0</v>
      </c>
      <c r="S17" s="153">
        <f t="shared" si="8"/>
        <v>210</v>
      </c>
      <c r="T17" s="13">
        <f t="shared" si="9"/>
        <v>432.6</v>
      </c>
      <c r="U17" s="151">
        <f t="shared" si="10"/>
        <v>2896.92</v>
      </c>
      <c r="V17" s="152">
        <v>2897.0</v>
      </c>
      <c r="W17" s="149">
        <v>4.08</v>
      </c>
      <c r="X17" s="159">
        <v>50025.0</v>
      </c>
      <c r="Y17" s="150">
        <f t="shared" si="12"/>
        <v>800</v>
      </c>
      <c r="Z17" s="13">
        <f t="shared" si="13"/>
        <v>3264</v>
      </c>
      <c r="AA17" s="149">
        <v>2.06</v>
      </c>
      <c r="AB17" s="159">
        <v>21601.0</v>
      </c>
      <c r="AC17" s="150">
        <f t="shared" si="15"/>
        <v>313</v>
      </c>
      <c r="AD17" s="13">
        <f t="shared" si="16"/>
        <v>644.78</v>
      </c>
      <c r="AE17" s="151">
        <f t="shared" si="17"/>
        <v>3908.78</v>
      </c>
      <c r="AF17" s="45">
        <v>3909.0</v>
      </c>
      <c r="AG17" s="149">
        <v>4.08</v>
      </c>
      <c r="AH17" s="159">
        <v>50474.0</v>
      </c>
      <c r="AI17" s="153">
        <f t="shared" si="19"/>
        <v>449</v>
      </c>
      <c r="AJ17" s="13">
        <f t="shared" si="37"/>
        <v>1831.92</v>
      </c>
      <c r="AK17" s="149">
        <v>2.06</v>
      </c>
      <c r="AL17" s="159">
        <v>21747.0</v>
      </c>
      <c r="AM17" s="153">
        <f t="shared" si="21"/>
        <v>146</v>
      </c>
      <c r="AN17" s="13">
        <f t="shared" si="38"/>
        <v>300.76</v>
      </c>
      <c r="AO17" s="154">
        <f t="shared" si="22"/>
        <v>2132.68</v>
      </c>
      <c r="AP17" s="152">
        <v>2133.0</v>
      </c>
      <c r="AQ17" s="149">
        <v>4.08</v>
      </c>
      <c r="AR17" s="159">
        <v>51157.0</v>
      </c>
      <c r="AS17" s="150">
        <f t="shared" si="24"/>
        <v>683</v>
      </c>
      <c r="AT17" s="13">
        <f t="shared" si="25"/>
        <v>2786.64</v>
      </c>
      <c r="AU17" s="149">
        <v>2.06</v>
      </c>
      <c r="AV17" s="159">
        <v>22034.0</v>
      </c>
      <c r="AW17" s="150">
        <f t="shared" si="27"/>
        <v>287</v>
      </c>
      <c r="AX17" s="13">
        <f t="shared" si="28"/>
        <v>591.22</v>
      </c>
      <c r="AY17" s="154">
        <f t="shared" si="29"/>
        <v>3377.86</v>
      </c>
      <c r="AZ17" s="45">
        <v>3378.0</v>
      </c>
      <c r="BA17" s="149">
        <v>4.08</v>
      </c>
      <c r="BB17" s="159">
        <v>51664.0</v>
      </c>
      <c r="BC17" s="150">
        <f t="shared" si="31"/>
        <v>507</v>
      </c>
      <c r="BD17" s="13">
        <f t="shared" si="32"/>
        <v>2068.56</v>
      </c>
      <c r="BE17" s="149">
        <v>2.06</v>
      </c>
      <c r="BF17" s="159">
        <v>22202.0</v>
      </c>
      <c r="BG17" s="150">
        <f t="shared" si="34"/>
        <v>168</v>
      </c>
      <c r="BH17" s="13">
        <f t="shared" si="35"/>
        <v>346.08</v>
      </c>
      <c r="BI17" s="154">
        <f t="shared" si="36"/>
        <v>2414.64</v>
      </c>
      <c r="BJ17" s="160">
        <v>262.0</v>
      </c>
      <c r="BK17" s="155"/>
      <c r="BL17" s="150"/>
      <c r="BM17" s="150"/>
      <c r="BN17" s="13"/>
      <c r="BO17" s="155"/>
      <c r="BP17" s="150"/>
      <c r="BQ17" s="150"/>
      <c r="BR17" s="13"/>
      <c r="BS17" s="154"/>
      <c r="BT17" s="154"/>
      <c r="BU17" s="155"/>
      <c r="BV17" s="150"/>
      <c r="BW17" s="150"/>
      <c r="BX17" s="13"/>
      <c r="BY17" s="155"/>
      <c r="BZ17" s="150"/>
      <c r="CA17" s="150"/>
      <c r="CB17" s="13"/>
      <c r="CC17" s="154"/>
      <c r="CD17" s="152"/>
      <c r="CE17" s="155"/>
      <c r="CF17" s="159"/>
      <c r="CG17" s="153"/>
      <c r="CH17" s="13"/>
      <c r="CI17" s="155"/>
      <c r="CJ17" s="159"/>
      <c r="CK17" s="153"/>
      <c r="CL17" s="13"/>
      <c r="CM17" s="154"/>
      <c r="CN17" s="152"/>
      <c r="CO17" s="155"/>
      <c r="CP17" s="159"/>
      <c r="CQ17" s="150"/>
      <c r="CR17" s="13"/>
      <c r="CS17" s="155"/>
      <c r="CT17" s="159"/>
      <c r="CU17" s="150"/>
      <c r="CV17" s="13"/>
      <c r="CW17" s="154"/>
      <c r="CX17" s="152"/>
      <c r="CY17" s="155"/>
      <c r="CZ17" s="159"/>
      <c r="DA17" s="150"/>
      <c r="DB17" s="42"/>
      <c r="DC17" s="155"/>
      <c r="DD17" s="159"/>
      <c r="DE17" s="150"/>
      <c r="DF17" s="42"/>
      <c r="DG17" s="156"/>
      <c r="DH17" s="152"/>
      <c r="DI17" s="155"/>
      <c r="DJ17" s="150"/>
      <c r="DK17" s="150"/>
      <c r="DL17" s="42"/>
      <c r="DM17" s="155"/>
      <c r="DN17" s="150"/>
      <c r="DO17" s="150"/>
      <c r="DP17" s="42"/>
      <c r="DQ17" s="154"/>
      <c r="DR17" s="154"/>
      <c r="DS17" s="157"/>
      <c r="DT17" s="158"/>
      <c r="DU17" s="34"/>
    </row>
    <row r="18" ht="12.75" customHeight="1">
      <c r="A18" s="48" t="s">
        <v>98</v>
      </c>
      <c r="B18" s="36" t="s">
        <v>99</v>
      </c>
      <c r="C18" s="149">
        <v>4.08</v>
      </c>
      <c r="D18" s="159">
        <v>23378.0</v>
      </c>
      <c r="E18" s="150">
        <f>D18-22303</f>
        <v>1075</v>
      </c>
      <c r="F18" s="13">
        <f t="shared" si="1"/>
        <v>4386</v>
      </c>
      <c r="G18" s="149">
        <v>2.06</v>
      </c>
      <c r="H18" s="150">
        <v>0.0</v>
      </c>
      <c r="I18" s="150">
        <f>H18-0</f>
        <v>0</v>
      </c>
      <c r="J18" s="13">
        <f t="shared" si="2"/>
        <v>0</v>
      </c>
      <c r="K18" s="151">
        <f t="shared" si="3"/>
        <v>4386</v>
      </c>
      <c r="L18" s="152">
        <v>4386.0</v>
      </c>
      <c r="M18" s="149">
        <v>4.08</v>
      </c>
      <c r="N18" s="159">
        <v>24149.0</v>
      </c>
      <c r="O18" s="153">
        <f t="shared" si="5"/>
        <v>771</v>
      </c>
      <c r="P18" s="13">
        <f t="shared" si="6"/>
        <v>3145.68</v>
      </c>
      <c r="Q18" s="149">
        <v>2.06</v>
      </c>
      <c r="R18" s="150">
        <f>H18</f>
        <v>0</v>
      </c>
      <c r="S18" s="153">
        <f t="shared" si="8"/>
        <v>0</v>
      </c>
      <c r="T18" s="13">
        <f t="shared" si="9"/>
        <v>0</v>
      </c>
      <c r="U18" s="151">
        <f t="shared" si="10"/>
        <v>3145.68</v>
      </c>
      <c r="V18" s="152">
        <v>3146.0</v>
      </c>
      <c r="W18" s="149">
        <v>4.08</v>
      </c>
      <c r="X18" s="159">
        <v>25336.0</v>
      </c>
      <c r="Y18" s="150">
        <f t="shared" si="12"/>
        <v>1187</v>
      </c>
      <c r="Z18" s="13">
        <f t="shared" si="13"/>
        <v>4842.96</v>
      </c>
      <c r="AA18" s="149">
        <v>2.06</v>
      </c>
      <c r="AB18" s="150">
        <f>R18</f>
        <v>0</v>
      </c>
      <c r="AC18" s="150">
        <f t="shared" si="15"/>
        <v>0</v>
      </c>
      <c r="AD18" s="13">
        <f t="shared" si="16"/>
        <v>0</v>
      </c>
      <c r="AE18" s="151">
        <f t="shared" si="17"/>
        <v>4842.96</v>
      </c>
      <c r="AF18" s="152">
        <v>4843.0</v>
      </c>
      <c r="AG18" s="149">
        <v>4.08</v>
      </c>
      <c r="AH18" s="159">
        <v>25788.0</v>
      </c>
      <c r="AI18" s="153">
        <f t="shared" si="19"/>
        <v>452</v>
      </c>
      <c r="AJ18" s="13">
        <f t="shared" si="37"/>
        <v>1844.16</v>
      </c>
      <c r="AK18" s="149">
        <v>2.06</v>
      </c>
      <c r="AL18" s="150">
        <f>AB18</f>
        <v>0</v>
      </c>
      <c r="AM18" s="153">
        <f t="shared" si="21"/>
        <v>0</v>
      </c>
      <c r="AN18" s="13">
        <f t="shared" si="38"/>
        <v>0</v>
      </c>
      <c r="AO18" s="154">
        <f t="shared" si="22"/>
        <v>1844.16</v>
      </c>
      <c r="AP18" s="152">
        <v>1844.0</v>
      </c>
      <c r="AQ18" s="149">
        <v>4.08</v>
      </c>
      <c r="AR18" s="159">
        <v>25935.0</v>
      </c>
      <c r="AS18" s="150">
        <f t="shared" si="24"/>
        <v>147</v>
      </c>
      <c r="AT18" s="13">
        <f t="shared" si="25"/>
        <v>599.76</v>
      </c>
      <c r="AU18" s="149">
        <v>2.06</v>
      </c>
      <c r="AV18" s="150">
        <f>AL18</f>
        <v>0</v>
      </c>
      <c r="AW18" s="150">
        <f t="shared" si="27"/>
        <v>0</v>
      </c>
      <c r="AX18" s="13">
        <f t="shared" si="28"/>
        <v>0</v>
      </c>
      <c r="AY18" s="154">
        <f t="shared" si="29"/>
        <v>599.76</v>
      </c>
      <c r="AZ18" s="152"/>
      <c r="BA18" s="149">
        <v>4.08</v>
      </c>
      <c r="BB18" s="159">
        <v>25980.0</v>
      </c>
      <c r="BC18" s="150">
        <f t="shared" si="31"/>
        <v>45</v>
      </c>
      <c r="BD18" s="13">
        <f t="shared" si="32"/>
        <v>183.6</v>
      </c>
      <c r="BE18" s="149">
        <v>2.06</v>
      </c>
      <c r="BF18" s="150">
        <f>AV18</f>
        <v>0</v>
      </c>
      <c r="BG18" s="150">
        <f t="shared" si="34"/>
        <v>0</v>
      </c>
      <c r="BH18" s="13">
        <f t="shared" si="35"/>
        <v>0</v>
      </c>
      <c r="BI18" s="154">
        <f t="shared" si="36"/>
        <v>183.6</v>
      </c>
      <c r="BJ18" s="152"/>
      <c r="BK18" s="155"/>
      <c r="BL18" s="150"/>
      <c r="BM18" s="150"/>
      <c r="BN18" s="13"/>
      <c r="BO18" s="155"/>
      <c r="BP18" s="150"/>
      <c r="BQ18" s="150"/>
      <c r="BR18" s="13"/>
      <c r="BS18" s="154"/>
      <c r="BT18" s="152"/>
      <c r="BU18" s="155"/>
      <c r="BV18" s="150"/>
      <c r="BW18" s="150"/>
      <c r="BX18" s="13"/>
      <c r="BY18" s="155"/>
      <c r="BZ18" s="150"/>
      <c r="CA18" s="150"/>
      <c r="CB18" s="13"/>
      <c r="CC18" s="154"/>
      <c r="CD18" s="152"/>
      <c r="CE18" s="155"/>
      <c r="CF18" s="159"/>
      <c r="CG18" s="153"/>
      <c r="CH18" s="13"/>
      <c r="CI18" s="155"/>
      <c r="CJ18" s="150"/>
      <c r="CK18" s="153"/>
      <c r="CL18" s="13"/>
      <c r="CM18" s="154"/>
      <c r="CN18" s="152"/>
      <c r="CO18" s="155"/>
      <c r="CP18" s="159"/>
      <c r="CQ18" s="150"/>
      <c r="CR18" s="13"/>
      <c r="CS18" s="155"/>
      <c r="CT18" s="150"/>
      <c r="CU18" s="150"/>
      <c r="CV18" s="13"/>
      <c r="CW18" s="154"/>
      <c r="CX18" s="152"/>
      <c r="CY18" s="155"/>
      <c r="CZ18" s="159"/>
      <c r="DA18" s="150"/>
      <c r="DB18" s="42"/>
      <c r="DC18" s="155"/>
      <c r="DD18" s="150"/>
      <c r="DE18" s="150"/>
      <c r="DF18" s="42"/>
      <c r="DG18" s="156"/>
      <c r="DH18" s="154"/>
      <c r="DI18" s="155"/>
      <c r="DJ18" s="150"/>
      <c r="DK18" s="150"/>
      <c r="DL18" s="42"/>
      <c r="DM18" s="155"/>
      <c r="DN18" s="150"/>
      <c r="DO18" s="150"/>
      <c r="DP18" s="42"/>
      <c r="DQ18" s="154"/>
      <c r="DR18" s="154"/>
      <c r="DS18" s="157"/>
      <c r="DT18" s="158"/>
      <c r="DU18" s="34"/>
    </row>
    <row r="19" ht="12.75" customHeight="1">
      <c r="A19" s="48" t="s">
        <v>100</v>
      </c>
      <c r="B19" s="36" t="s">
        <v>101</v>
      </c>
      <c r="C19" s="149">
        <v>4.08</v>
      </c>
      <c r="D19" s="159">
        <v>54720.0</v>
      </c>
      <c r="E19" s="150">
        <f>D19-53636</f>
        <v>1084</v>
      </c>
      <c r="F19" s="13">
        <f t="shared" si="1"/>
        <v>4422.72</v>
      </c>
      <c r="G19" s="149">
        <v>2.06</v>
      </c>
      <c r="H19" s="159">
        <v>25809.0</v>
      </c>
      <c r="I19" s="150">
        <f>H19-25370</f>
        <v>439</v>
      </c>
      <c r="J19" s="13">
        <f t="shared" si="2"/>
        <v>904.34</v>
      </c>
      <c r="K19" s="151">
        <f t="shared" si="3"/>
        <v>5327.06</v>
      </c>
      <c r="L19" s="152">
        <v>5327.0</v>
      </c>
      <c r="M19" s="149">
        <v>4.08</v>
      </c>
      <c r="N19" s="159">
        <v>55506.0</v>
      </c>
      <c r="O19" s="153">
        <f t="shared" si="5"/>
        <v>786</v>
      </c>
      <c r="P19" s="13">
        <f t="shared" si="6"/>
        <v>3206.88</v>
      </c>
      <c r="Q19" s="149">
        <v>2.06</v>
      </c>
      <c r="R19" s="159">
        <v>26189.0</v>
      </c>
      <c r="S19" s="153">
        <f t="shared" si="8"/>
        <v>380</v>
      </c>
      <c r="T19" s="13">
        <f t="shared" si="9"/>
        <v>782.8</v>
      </c>
      <c r="U19" s="151">
        <f t="shared" si="10"/>
        <v>3989.68</v>
      </c>
      <c r="V19" s="152">
        <v>3990.0</v>
      </c>
      <c r="W19" s="149">
        <v>4.08</v>
      </c>
      <c r="X19" s="159">
        <v>56365.0</v>
      </c>
      <c r="Y19" s="150">
        <f t="shared" si="12"/>
        <v>859</v>
      </c>
      <c r="Z19" s="13">
        <f t="shared" si="13"/>
        <v>3504.72</v>
      </c>
      <c r="AA19" s="149">
        <v>2.06</v>
      </c>
      <c r="AB19" s="159">
        <v>26613.0</v>
      </c>
      <c r="AC19" s="150">
        <f t="shared" si="15"/>
        <v>424</v>
      </c>
      <c r="AD19" s="13">
        <f t="shared" si="16"/>
        <v>873.44</v>
      </c>
      <c r="AE19" s="151">
        <f t="shared" si="17"/>
        <v>4378.16</v>
      </c>
      <c r="AF19" s="152">
        <v>4378.0</v>
      </c>
      <c r="AG19" s="149">
        <v>4.08</v>
      </c>
      <c r="AH19" s="159">
        <v>57357.0</v>
      </c>
      <c r="AI19" s="153">
        <f t="shared" si="19"/>
        <v>992</v>
      </c>
      <c r="AJ19" s="13">
        <f t="shared" si="37"/>
        <v>4047.36</v>
      </c>
      <c r="AK19" s="149">
        <v>2.06</v>
      </c>
      <c r="AL19" s="159">
        <v>27131.0</v>
      </c>
      <c r="AM19" s="153">
        <f t="shared" si="21"/>
        <v>518</v>
      </c>
      <c r="AN19" s="13">
        <f t="shared" si="38"/>
        <v>1067.08</v>
      </c>
      <c r="AO19" s="154">
        <f t="shared" si="22"/>
        <v>5114.44</v>
      </c>
      <c r="AP19" s="152">
        <v>5114.0</v>
      </c>
      <c r="AQ19" s="149">
        <v>4.08</v>
      </c>
      <c r="AR19" s="159">
        <v>58092.0</v>
      </c>
      <c r="AS19" s="150">
        <f t="shared" si="24"/>
        <v>735</v>
      </c>
      <c r="AT19" s="13">
        <f t="shared" si="25"/>
        <v>2998.8</v>
      </c>
      <c r="AU19" s="149">
        <v>2.06</v>
      </c>
      <c r="AV19" s="159">
        <v>27440.0</v>
      </c>
      <c r="AW19" s="150">
        <f t="shared" si="27"/>
        <v>309</v>
      </c>
      <c r="AX19" s="13">
        <f t="shared" si="28"/>
        <v>636.54</v>
      </c>
      <c r="AY19" s="154">
        <f t="shared" si="29"/>
        <v>3635.34</v>
      </c>
      <c r="AZ19" s="152">
        <v>3653.0</v>
      </c>
      <c r="BA19" s="149">
        <v>4.08</v>
      </c>
      <c r="BB19" s="159">
        <v>59023.0</v>
      </c>
      <c r="BC19" s="150">
        <f t="shared" si="31"/>
        <v>931</v>
      </c>
      <c r="BD19" s="13">
        <f t="shared" si="32"/>
        <v>3798.48</v>
      </c>
      <c r="BE19" s="149">
        <v>2.06</v>
      </c>
      <c r="BF19" s="159">
        <v>27801.0</v>
      </c>
      <c r="BG19" s="150">
        <f t="shared" si="34"/>
        <v>361</v>
      </c>
      <c r="BH19" s="13">
        <f t="shared" si="35"/>
        <v>743.66</v>
      </c>
      <c r="BI19" s="154">
        <f t="shared" si="36"/>
        <v>4542.14</v>
      </c>
      <c r="BJ19" s="154"/>
      <c r="BK19" s="155"/>
      <c r="BL19" s="150"/>
      <c r="BM19" s="150"/>
      <c r="BN19" s="13"/>
      <c r="BO19" s="155"/>
      <c r="BP19" s="150"/>
      <c r="BQ19" s="150"/>
      <c r="BR19" s="13"/>
      <c r="BS19" s="154"/>
      <c r="BT19" s="154"/>
      <c r="BU19" s="155"/>
      <c r="BV19" s="150"/>
      <c r="BW19" s="150"/>
      <c r="BX19" s="13"/>
      <c r="BY19" s="155"/>
      <c r="BZ19" s="150"/>
      <c r="CA19" s="150"/>
      <c r="CB19" s="13"/>
      <c r="CC19" s="154"/>
      <c r="CD19" s="152"/>
      <c r="CE19" s="155"/>
      <c r="CF19" s="159"/>
      <c r="CG19" s="153"/>
      <c r="CH19" s="13"/>
      <c r="CI19" s="155"/>
      <c r="CJ19" s="159"/>
      <c r="CK19" s="153"/>
      <c r="CL19" s="13"/>
      <c r="CM19" s="154"/>
      <c r="CN19" s="152"/>
      <c r="CO19" s="155"/>
      <c r="CP19" s="159"/>
      <c r="CQ19" s="150"/>
      <c r="CR19" s="13"/>
      <c r="CS19" s="155"/>
      <c r="CT19" s="159"/>
      <c r="CU19" s="150"/>
      <c r="CV19" s="13"/>
      <c r="CW19" s="154"/>
      <c r="CX19" s="152"/>
      <c r="CY19" s="155"/>
      <c r="CZ19" s="159"/>
      <c r="DA19" s="150"/>
      <c r="DB19" s="42"/>
      <c r="DC19" s="155"/>
      <c r="DD19" s="159"/>
      <c r="DE19" s="150"/>
      <c r="DF19" s="42"/>
      <c r="DG19" s="156"/>
      <c r="DH19" s="152"/>
      <c r="DI19" s="155"/>
      <c r="DJ19" s="150"/>
      <c r="DK19" s="150"/>
      <c r="DL19" s="42"/>
      <c r="DM19" s="155"/>
      <c r="DN19" s="150"/>
      <c r="DO19" s="150"/>
      <c r="DP19" s="42"/>
      <c r="DQ19" s="154"/>
      <c r="DR19" s="152"/>
      <c r="DS19" s="157"/>
      <c r="DT19" s="158"/>
      <c r="DU19" s="34"/>
    </row>
    <row r="20" ht="12.75" customHeight="1">
      <c r="A20" s="48" t="s">
        <v>102</v>
      </c>
      <c r="B20" s="36" t="s">
        <v>103</v>
      </c>
      <c r="C20" s="149">
        <v>4.08</v>
      </c>
      <c r="D20" s="159">
        <v>35788.0</v>
      </c>
      <c r="E20" s="150">
        <f>D20-35337</f>
        <v>451</v>
      </c>
      <c r="F20" s="13">
        <f t="shared" si="1"/>
        <v>1840.08</v>
      </c>
      <c r="G20" s="149">
        <v>2.06</v>
      </c>
      <c r="H20" s="159">
        <v>17368.0</v>
      </c>
      <c r="I20" s="150">
        <f>H20-17206</f>
        <v>162</v>
      </c>
      <c r="J20" s="13">
        <f t="shared" si="2"/>
        <v>333.72</v>
      </c>
      <c r="K20" s="151">
        <f t="shared" si="3"/>
        <v>2173.8</v>
      </c>
      <c r="L20" s="152">
        <v>2174.0</v>
      </c>
      <c r="M20" s="149">
        <v>4.08</v>
      </c>
      <c r="N20" s="159">
        <v>36088.0</v>
      </c>
      <c r="O20" s="153">
        <f t="shared" si="5"/>
        <v>300</v>
      </c>
      <c r="P20" s="13">
        <f t="shared" si="6"/>
        <v>1224</v>
      </c>
      <c r="Q20" s="149">
        <v>2.06</v>
      </c>
      <c r="R20" s="159">
        <v>17495.0</v>
      </c>
      <c r="S20" s="153">
        <f t="shared" si="8"/>
        <v>127</v>
      </c>
      <c r="T20" s="13">
        <f t="shared" si="9"/>
        <v>261.62</v>
      </c>
      <c r="U20" s="151">
        <f t="shared" si="10"/>
        <v>1485.62</v>
      </c>
      <c r="V20" s="152">
        <v>1486.0</v>
      </c>
      <c r="W20" s="149">
        <v>4.08</v>
      </c>
      <c r="X20" s="159">
        <v>36438.0</v>
      </c>
      <c r="Y20" s="150">
        <f t="shared" si="12"/>
        <v>350</v>
      </c>
      <c r="Z20" s="13">
        <f t="shared" si="13"/>
        <v>1428</v>
      </c>
      <c r="AA20" s="149">
        <v>2.06</v>
      </c>
      <c r="AB20" s="159">
        <v>17639.0</v>
      </c>
      <c r="AC20" s="150">
        <f t="shared" si="15"/>
        <v>144</v>
      </c>
      <c r="AD20" s="13">
        <f t="shared" si="16"/>
        <v>296.64</v>
      </c>
      <c r="AE20" s="151">
        <f t="shared" si="17"/>
        <v>1724.64</v>
      </c>
      <c r="AF20" s="152">
        <v>1725.0</v>
      </c>
      <c r="AG20" s="149">
        <v>4.08</v>
      </c>
      <c r="AH20" s="159">
        <v>36732.0</v>
      </c>
      <c r="AI20" s="153">
        <f t="shared" si="19"/>
        <v>294</v>
      </c>
      <c r="AJ20" s="13">
        <f t="shared" si="37"/>
        <v>1199.52</v>
      </c>
      <c r="AK20" s="149">
        <v>2.06</v>
      </c>
      <c r="AL20" s="159">
        <v>17770.0</v>
      </c>
      <c r="AM20" s="153">
        <f t="shared" si="21"/>
        <v>131</v>
      </c>
      <c r="AN20" s="13">
        <f t="shared" si="38"/>
        <v>269.86</v>
      </c>
      <c r="AO20" s="154">
        <f t="shared" si="22"/>
        <v>1469.38</v>
      </c>
      <c r="AP20" s="152">
        <v>1469.0</v>
      </c>
      <c r="AQ20" s="149">
        <v>4.08</v>
      </c>
      <c r="AR20" s="159">
        <v>37078.0</v>
      </c>
      <c r="AS20" s="150">
        <f t="shared" si="24"/>
        <v>346</v>
      </c>
      <c r="AT20" s="13">
        <f t="shared" si="25"/>
        <v>1411.68</v>
      </c>
      <c r="AU20" s="149">
        <v>2.06</v>
      </c>
      <c r="AV20" s="159">
        <v>18010.0</v>
      </c>
      <c r="AW20" s="150">
        <f t="shared" si="27"/>
        <v>240</v>
      </c>
      <c r="AX20" s="13">
        <f t="shared" si="28"/>
        <v>494.4</v>
      </c>
      <c r="AY20" s="154">
        <f t="shared" si="29"/>
        <v>1906.08</v>
      </c>
      <c r="AZ20" s="152">
        <v>1906.0</v>
      </c>
      <c r="BA20" s="149">
        <v>4.08</v>
      </c>
      <c r="BB20" s="159">
        <v>37402.0</v>
      </c>
      <c r="BC20" s="150">
        <f t="shared" si="31"/>
        <v>324</v>
      </c>
      <c r="BD20" s="13">
        <f t="shared" si="32"/>
        <v>1321.92</v>
      </c>
      <c r="BE20" s="149">
        <v>2.06</v>
      </c>
      <c r="BF20" s="159">
        <v>18208.0</v>
      </c>
      <c r="BG20" s="150">
        <f t="shared" si="34"/>
        <v>198</v>
      </c>
      <c r="BH20" s="13">
        <f t="shared" si="35"/>
        <v>407.88</v>
      </c>
      <c r="BI20" s="154">
        <f t="shared" si="36"/>
        <v>1729.8</v>
      </c>
      <c r="BJ20" s="154"/>
      <c r="BK20" s="155"/>
      <c r="BL20" s="150"/>
      <c r="BM20" s="150"/>
      <c r="BN20" s="13"/>
      <c r="BO20" s="155"/>
      <c r="BP20" s="150"/>
      <c r="BQ20" s="150"/>
      <c r="BR20" s="13"/>
      <c r="BS20" s="154"/>
      <c r="BT20" s="154"/>
      <c r="BU20" s="155"/>
      <c r="BV20" s="150"/>
      <c r="BW20" s="150"/>
      <c r="BX20" s="13"/>
      <c r="BY20" s="155"/>
      <c r="BZ20" s="150"/>
      <c r="CA20" s="150"/>
      <c r="CB20" s="13"/>
      <c r="CC20" s="154"/>
      <c r="CD20" s="152"/>
      <c r="CE20" s="155"/>
      <c r="CF20" s="159"/>
      <c r="CG20" s="153"/>
      <c r="CH20" s="13"/>
      <c r="CI20" s="155"/>
      <c r="CJ20" s="159"/>
      <c r="CK20" s="153"/>
      <c r="CL20" s="13"/>
      <c r="CM20" s="154"/>
      <c r="CN20" s="152"/>
      <c r="CO20" s="155"/>
      <c r="CP20" s="159"/>
      <c r="CQ20" s="150"/>
      <c r="CR20" s="13"/>
      <c r="CS20" s="155"/>
      <c r="CT20" s="159"/>
      <c r="CU20" s="150"/>
      <c r="CV20" s="13"/>
      <c r="CW20" s="154"/>
      <c r="CX20" s="152"/>
      <c r="CY20" s="155"/>
      <c r="CZ20" s="159"/>
      <c r="DA20" s="150"/>
      <c r="DB20" s="42"/>
      <c r="DC20" s="155"/>
      <c r="DD20" s="159"/>
      <c r="DE20" s="150"/>
      <c r="DF20" s="42"/>
      <c r="DG20" s="156"/>
      <c r="DH20" s="154"/>
      <c r="DI20" s="155"/>
      <c r="DJ20" s="150"/>
      <c r="DK20" s="150"/>
      <c r="DL20" s="42"/>
      <c r="DM20" s="155"/>
      <c r="DN20" s="150"/>
      <c r="DO20" s="150"/>
      <c r="DP20" s="42"/>
      <c r="DQ20" s="154"/>
      <c r="DR20" s="154"/>
      <c r="DS20" s="157"/>
      <c r="DT20" s="158"/>
      <c r="DU20" s="34"/>
    </row>
    <row r="21" ht="12.75" customHeight="1">
      <c r="A21" s="48" t="s">
        <v>184</v>
      </c>
      <c r="B21" s="36" t="s">
        <v>105</v>
      </c>
      <c r="C21" s="149">
        <v>4.08</v>
      </c>
      <c r="D21" s="159">
        <v>4383.0</v>
      </c>
      <c r="E21" s="150">
        <f>D21-4354</f>
        <v>29</v>
      </c>
      <c r="F21" s="13">
        <f t="shared" si="1"/>
        <v>118.32</v>
      </c>
      <c r="G21" s="149">
        <v>2.06</v>
      </c>
      <c r="H21" s="159">
        <v>1690.0</v>
      </c>
      <c r="I21" s="150">
        <f>H21-1690</f>
        <v>0</v>
      </c>
      <c r="J21" s="13">
        <f t="shared" si="2"/>
        <v>0</v>
      </c>
      <c r="K21" s="151">
        <f t="shared" si="3"/>
        <v>118.32</v>
      </c>
      <c r="L21" s="152">
        <v>118.0</v>
      </c>
      <c r="M21" s="149">
        <v>4.08</v>
      </c>
      <c r="N21" s="150">
        <f>D21</f>
        <v>4383</v>
      </c>
      <c r="O21" s="153">
        <f t="shared" si="5"/>
        <v>0</v>
      </c>
      <c r="P21" s="13">
        <f t="shared" si="6"/>
        <v>0</v>
      </c>
      <c r="Q21" s="149">
        <v>2.06</v>
      </c>
      <c r="R21" s="150">
        <f>H21</f>
        <v>1690</v>
      </c>
      <c r="S21" s="153">
        <f t="shared" si="8"/>
        <v>0</v>
      </c>
      <c r="T21" s="13">
        <f t="shared" si="9"/>
        <v>0</v>
      </c>
      <c r="U21" s="151">
        <f t="shared" si="10"/>
        <v>0</v>
      </c>
      <c r="V21" s="152">
        <v>0.0</v>
      </c>
      <c r="W21" s="149">
        <v>4.08</v>
      </c>
      <c r="X21" s="159">
        <v>5145.0</v>
      </c>
      <c r="Y21" s="150">
        <f t="shared" si="12"/>
        <v>762</v>
      </c>
      <c r="Z21" s="13">
        <f t="shared" si="13"/>
        <v>3108.96</v>
      </c>
      <c r="AA21" s="149">
        <v>2.06</v>
      </c>
      <c r="AB21" s="159">
        <v>2062.0</v>
      </c>
      <c r="AC21" s="150">
        <f t="shared" si="15"/>
        <v>372</v>
      </c>
      <c r="AD21" s="13">
        <f t="shared" si="16"/>
        <v>766.32</v>
      </c>
      <c r="AE21" s="151">
        <f t="shared" si="17"/>
        <v>3875.28</v>
      </c>
      <c r="AF21" s="152">
        <v>3875.0</v>
      </c>
      <c r="AG21" s="149">
        <v>4.08</v>
      </c>
      <c r="AH21" s="159">
        <v>5322.0</v>
      </c>
      <c r="AI21" s="153">
        <f t="shared" si="19"/>
        <v>177</v>
      </c>
      <c r="AJ21" s="13">
        <f t="shared" si="37"/>
        <v>722.16</v>
      </c>
      <c r="AK21" s="149">
        <v>2.06</v>
      </c>
      <c r="AL21" s="159">
        <v>2158.0</v>
      </c>
      <c r="AM21" s="153">
        <f t="shared" si="21"/>
        <v>96</v>
      </c>
      <c r="AN21" s="13">
        <f t="shared" si="38"/>
        <v>197.76</v>
      </c>
      <c r="AO21" s="154">
        <f t="shared" si="22"/>
        <v>919.92</v>
      </c>
      <c r="AP21" s="152">
        <v>920.0</v>
      </c>
      <c r="AQ21" s="149">
        <v>4.08</v>
      </c>
      <c r="AR21" s="159">
        <v>5322.0</v>
      </c>
      <c r="AS21" s="150">
        <f t="shared" si="24"/>
        <v>0</v>
      </c>
      <c r="AT21" s="13">
        <f t="shared" si="25"/>
        <v>0</v>
      </c>
      <c r="AU21" s="149">
        <v>2.06</v>
      </c>
      <c r="AV21" s="159">
        <v>2158.0</v>
      </c>
      <c r="AW21" s="150">
        <f t="shared" si="27"/>
        <v>0</v>
      </c>
      <c r="AX21" s="13">
        <f t="shared" si="28"/>
        <v>0</v>
      </c>
      <c r="AY21" s="154">
        <f t="shared" si="29"/>
        <v>0</v>
      </c>
      <c r="AZ21" s="152">
        <v>0.0</v>
      </c>
      <c r="BA21" s="149">
        <v>4.08</v>
      </c>
      <c r="BB21" s="159">
        <v>5322.0</v>
      </c>
      <c r="BC21" s="150">
        <f t="shared" si="31"/>
        <v>0</v>
      </c>
      <c r="BD21" s="13">
        <f t="shared" si="32"/>
        <v>0</v>
      </c>
      <c r="BE21" s="149">
        <v>2.06</v>
      </c>
      <c r="BF21" s="159">
        <v>2158.0</v>
      </c>
      <c r="BG21" s="150">
        <f t="shared" si="34"/>
        <v>0</v>
      </c>
      <c r="BH21" s="13">
        <f t="shared" si="35"/>
        <v>0</v>
      </c>
      <c r="BI21" s="154">
        <f t="shared" si="36"/>
        <v>0</v>
      </c>
      <c r="BJ21" s="154"/>
      <c r="BK21" s="155"/>
      <c r="BL21" s="150"/>
      <c r="BM21" s="150"/>
      <c r="BN21" s="13"/>
      <c r="BO21" s="155"/>
      <c r="BP21" s="150"/>
      <c r="BQ21" s="150"/>
      <c r="BR21" s="13"/>
      <c r="BS21" s="154"/>
      <c r="BT21" s="154"/>
      <c r="BU21" s="155"/>
      <c r="BV21" s="150"/>
      <c r="BW21" s="150"/>
      <c r="BX21" s="13"/>
      <c r="BY21" s="155"/>
      <c r="BZ21" s="150"/>
      <c r="CA21" s="150"/>
      <c r="CB21" s="13"/>
      <c r="CC21" s="154"/>
      <c r="CD21" s="152"/>
      <c r="CE21" s="155"/>
      <c r="CF21" s="159"/>
      <c r="CG21" s="153"/>
      <c r="CH21" s="13"/>
      <c r="CI21" s="155"/>
      <c r="CJ21" s="159"/>
      <c r="CK21" s="153"/>
      <c r="CL21" s="13"/>
      <c r="CM21" s="154"/>
      <c r="CN21" s="152"/>
      <c r="CO21" s="155"/>
      <c r="CP21" s="159"/>
      <c r="CQ21" s="150"/>
      <c r="CR21" s="13"/>
      <c r="CS21" s="155"/>
      <c r="CT21" s="159"/>
      <c r="CU21" s="150"/>
      <c r="CV21" s="13"/>
      <c r="CW21" s="154"/>
      <c r="CX21" s="152"/>
      <c r="CY21" s="155"/>
      <c r="CZ21" s="159"/>
      <c r="DA21" s="150"/>
      <c r="DB21" s="42"/>
      <c r="DC21" s="155"/>
      <c r="DD21" s="159"/>
      <c r="DE21" s="150"/>
      <c r="DF21" s="42"/>
      <c r="DG21" s="156"/>
      <c r="DH21" s="154"/>
      <c r="DI21" s="155"/>
      <c r="DJ21" s="150"/>
      <c r="DK21" s="150"/>
      <c r="DL21" s="42"/>
      <c r="DM21" s="155"/>
      <c r="DN21" s="150"/>
      <c r="DO21" s="150"/>
      <c r="DP21" s="42"/>
      <c r="DQ21" s="154"/>
      <c r="DR21" s="154"/>
      <c r="DS21" s="157"/>
      <c r="DT21" s="158"/>
      <c r="DU21" s="34"/>
    </row>
    <row r="22" ht="12.75" customHeight="1">
      <c r="A22" s="48" t="s">
        <v>185</v>
      </c>
      <c r="B22" s="36" t="s">
        <v>105</v>
      </c>
      <c r="C22" s="149">
        <v>4.08</v>
      </c>
      <c r="D22" s="159">
        <v>24942.0</v>
      </c>
      <c r="E22" s="150">
        <f>D22-24014</f>
        <v>928</v>
      </c>
      <c r="F22" s="13">
        <f t="shared" si="1"/>
        <v>3786.24</v>
      </c>
      <c r="G22" s="149">
        <v>2.06</v>
      </c>
      <c r="H22" s="159">
        <v>12284.0</v>
      </c>
      <c r="I22" s="150">
        <f>H22-12206</f>
        <v>78</v>
      </c>
      <c r="J22" s="13">
        <f t="shared" si="2"/>
        <v>160.68</v>
      </c>
      <c r="K22" s="151">
        <f t="shared" si="3"/>
        <v>3946.92</v>
      </c>
      <c r="L22" s="152">
        <v>3947.0</v>
      </c>
      <c r="M22" s="149">
        <v>4.08</v>
      </c>
      <c r="N22" s="159">
        <v>26143.0</v>
      </c>
      <c r="O22" s="153">
        <f t="shared" si="5"/>
        <v>1201</v>
      </c>
      <c r="P22" s="13">
        <f t="shared" si="6"/>
        <v>4900.08</v>
      </c>
      <c r="Q22" s="149">
        <v>2.06</v>
      </c>
      <c r="R22" s="159">
        <v>12880.0</v>
      </c>
      <c r="S22" s="153">
        <f t="shared" si="8"/>
        <v>596</v>
      </c>
      <c r="T22" s="13">
        <f t="shared" si="9"/>
        <v>1227.76</v>
      </c>
      <c r="U22" s="162">
        <f t="shared" si="10"/>
        <v>6127.84</v>
      </c>
      <c r="V22" s="152">
        <v>6128.0</v>
      </c>
      <c r="W22" s="149">
        <v>4.08</v>
      </c>
      <c r="X22" s="159">
        <v>27446.0</v>
      </c>
      <c r="Y22" s="150">
        <f t="shared" si="12"/>
        <v>1303</v>
      </c>
      <c r="Z22" s="13">
        <f t="shared" si="13"/>
        <v>5316.24</v>
      </c>
      <c r="AA22" s="149">
        <v>2.06</v>
      </c>
      <c r="AB22" s="159">
        <v>13525.0</v>
      </c>
      <c r="AC22" s="150">
        <f t="shared" si="15"/>
        <v>645</v>
      </c>
      <c r="AD22" s="13">
        <f t="shared" si="16"/>
        <v>1328.7</v>
      </c>
      <c r="AE22" s="151">
        <f t="shared" si="17"/>
        <v>6644.94</v>
      </c>
      <c r="AF22" s="152">
        <v>6645.0</v>
      </c>
      <c r="AG22" s="149">
        <v>4.08</v>
      </c>
      <c r="AH22" s="159">
        <v>27656.0</v>
      </c>
      <c r="AI22" s="153">
        <f t="shared" si="19"/>
        <v>210</v>
      </c>
      <c r="AJ22" s="13">
        <f t="shared" si="37"/>
        <v>856.8</v>
      </c>
      <c r="AK22" s="149">
        <v>2.06</v>
      </c>
      <c r="AL22" s="159">
        <v>13627.0</v>
      </c>
      <c r="AM22" s="153">
        <f t="shared" si="21"/>
        <v>102</v>
      </c>
      <c r="AN22" s="13">
        <f t="shared" si="38"/>
        <v>210.12</v>
      </c>
      <c r="AO22" s="154">
        <f t="shared" si="22"/>
        <v>1066.92</v>
      </c>
      <c r="AP22" s="152">
        <v>1067.0</v>
      </c>
      <c r="AQ22" s="149">
        <v>4.08</v>
      </c>
      <c r="AR22" s="159">
        <v>27863.0</v>
      </c>
      <c r="AS22" s="150">
        <f t="shared" si="24"/>
        <v>207</v>
      </c>
      <c r="AT22" s="13">
        <f t="shared" si="25"/>
        <v>844.56</v>
      </c>
      <c r="AU22" s="149">
        <v>2.06</v>
      </c>
      <c r="AV22" s="159">
        <v>13708.0</v>
      </c>
      <c r="AW22" s="150">
        <f t="shared" si="27"/>
        <v>81</v>
      </c>
      <c r="AX22" s="13">
        <f t="shared" si="28"/>
        <v>166.86</v>
      </c>
      <c r="AY22" s="154">
        <f t="shared" si="29"/>
        <v>1011.42</v>
      </c>
      <c r="AZ22" s="45">
        <v>1011.0</v>
      </c>
      <c r="BA22" s="149">
        <v>4.08</v>
      </c>
      <c r="BB22" s="159">
        <v>28053.0</v>
      </c>
      <c r="BC22" s="150">
        <f t="shared" si="31"/>
        <v>190</v>
      </c>
      <c r="BD22" s="13">
        <f t="shared" si="32"/>
        <v>775.2</v>
      </c>
      <c r="BE22" s="149">
        <v>2.06</v>
      </c>
      <c r="BF22" s="159">
        <v>13772.0</v>
      </c>
      <c r="BG22" s="150">
        <f t="shared" si="34"/>
        <v>64</v>
      </c>
      <c r="BH22" s="13">
        <f t="shared" si="35"/>
        <v>131.84</v>
      </c>
      <c r="BI22" s="154">
        <f t="shared" si="36"/>
        <v>907.04</v>
      </c>
      <c r="BJ22" s="154"/>
      <c r="BK22" s="155"/>
      <c r="BL22" s="150"/>
      <c r="BM22" s="150"/>
      <c r="BN22" s="13"/>
      <c r="BO22" s="155"/>
      <c r="BP22" s="150"/>
      <c r="BQ22" s="150"/>
      <c r="BR22" s="13"/>
      <c r="BS22" s="154"/>
      <c r="BT22" s="154"/>
      <c r="BU22" s="155"/>
      <c r="BV22" s="150"/>
      <c r="BW22" s="150"/>
      <c r="BX22" s="13"/>
      <c r="BY22" s="155"/>
      <c r="BZ22" s="150"/>
      <c r="CA22" s="150"/>
      <c r="CB22" s="13"/>
      <c r="CC22" s="154"/>
      <c r="CD22" s="152"/>
      <c r="CE22" s="155"/>
      <c r="CF22" s="159"/>
      <c r="CG22" s="153"/>
      <c r="CH22" s="13"/>
      <c r="CI22" s="155"/>
      <c r="CJ22" s="159"/>
      <c r="CK22" s="153"/>
      <c r="CL22" s="13"/>
      <c r="CM22" s="154"/>
      <c r="CN22" s="152"/>
      <c r="CO22" s="155"/>
      <c r="CP22" s="159"/>
      <c r="CQ22" s="150"/>
      <c r="CR22" s="13"/>
      <c r="CS22" s="155"/>
      <c r="CT22" s="159"/>
      <c r="CU22" s="150"/>
      <c r="CV22" s="13"/>
      <c r="CW22" s="154"/>
      <c r="CX22" s="152"/>
      <c r="CY22" s="155"/>
      <c r="CZ22" s="159"/>
      <c r="DA22" s="150"/>
      <c r="DB22" s="42"/>
      <c r="DC22" s="155"/>
      <c r="DD22" s="159"/>
      <c r="DE22" s="150"/>
      <c r="DF22" s="42"/>
      <c r="DG22" s="156"/>
      <c r="DH22" s="154"/>
      <c r="DI22" s="155"/>
      <c r="DJ22" s="150"/>
      <c r="DK22" s="150"/>
      <c r="DL22" s="42"/>
      <c r="DM22" s="155"/>
      <c r="DN22" s="150"/>
      <c r="DO22" s="150"/>
      <c r="DP22" s="42"/>
      <c r="DQ22" s="154"/>
      <c r="DR22" s="154"/>
      <c r="DS22" s="157"/>
      <c r="DT22" s="158"/>
      <c r="DU22" s="34"/>
    </row>
    <row r="23" ht="12.75" customHeight="1">
      <c r="A23" s="48" t="s">
        <v>106</v>
      </c>
      <c r="B23" s="49" t="s">
        <v>107</v>
      </c>
      <c r="C23" s="149">
        <v>4.08</v>
      </c>
      <c r="D23" s="159">
        <v>68403.0</v>
      </c>
      <c r="E23" s="150">
        <f>D23-66955</f>
        <v>1448</v>
      </c>
      <c r="F23" s="13">
        <f t="shared" si="1"/>
        <v>5907.84</v>
      </c>
      <c r="G23" s="149">
        <v>2.06</v>
      </c>
      <c r="H23" s="159">
        <v>33312.0</v>
      </c>
      <c r="I23" s="150">
        <f>H23-32642</f>
        <v>670</v>
      </c>
      <c r="J23" s="13">
        <f t="shared" si="2"/>
        <v>1380.2</v>
      </c>
      <c r="K23" s="151">
        <f t="shared" si="3"/>
        <v>7288.04</v>
      </c>
      <c r="L23" s="152">
        <v>7288.0</v>
      </c>
      <c r="M23" s="149">
        <v>4.08</v>
      </c>
      <c r="N23" s="159">
        <v>69479.0</v>
      </c>
      <c r="O23" s="153">
        <f t="shared" si="5"/>
        <v>1076</v>
      </c>
      <c r="P23" s="13">
        <f t="shared" si="6"/>
        <v>4390.08</v>
      </c>
      <c r="Q23" s="149">
        <v>2.06</v>
      </c>
      <c r="R23" s="159">
        <v>33852.0</v>
      </c>
      <c r="S23" s="153">
        <f t="shared" si="8"/>
        <v>540</v>
      </c>
      <c r="T23" s="13">
        <f t="shared" si="9"/>
        <v>1112.4</v>
      </c>
      <c r="U23" s="151">
        <f t="shared" si="10"/>
        <v>5502.48</v>
      </c>
      <c r="V23" s="152">
        <v>5502.0</v>
      </c>
      <c r="W23" s="149">
        <v>4.08</v>
      </c>
      <c r="X23" s="159">
        <v>70881.0</v>
      </c>
      <c r="Y23" s="150">
        <f t="shared" si="12"/>
        <v>1402</v>
      </c>
      <c r="Z23" s="13">
        <f t="shared" si="13"/>
        <v>5720.16</v>
      </c>
      <c r="AA23" s="149">
        <v>2.06</v>
      </c>
      <c r="AB23" s="159">
        <v>34544.0</v>
      </c>
      <c r="AC23" s="150">
        <f t="shared" si="15"/>
        <v>692</v>
      </c>
      <c r="AD23" s="13">
        <f t="shared" si="16"/>
        <v>1425.52</v>
      </c>
      <c r="AE23" s="151">
        <f t="shared" si="17"/>
        <v>7145.68</v>
      </c>
      <c r="AF23" s="152">
        <v>7146.0</v>
      </c>
      <c r="AG23" s="149">
        <v>4.08</v>
      </c>
      <c r="AH23" s="159">
        <v>71237.0</v>
      </c>
      <c r="AI23" s="153">
        <f t="shared" si="19"/>
        <v>356</v>
      </c>
      <c r="AJ23" s="13">
        <f t="shared" si="37"/>
        <v>1452.48</v>
      </c>
      <c r="AK23" s="149">
        <v>2.06</v>
      </c>
      <c r="AL23" s="159">
        <v>34726.0</v>
      </c>
      <c r="AM23" s="153">
        <f t="shared" si="21"/>
        <v>182</v>
      </c>
      <c r="AN23" s="13">
        <f t="shared" si="38"/>
        <v>374.92</v>
      </c>
      <c r="AO23" s="154">
        <f t="shared" si="22"/>
        <v>1827.4</v>
      </c>
      <c r="AP23" s="152">
        <v>1827.0</v>
      </c>
      <c r="AQ23" s="149">
        <v>4.08</v>
      </c>
      <c r="AR23" s="159">
        <v>71311.0</v>
      </c>
      <c r="AS23" s="150">
        <f t="shared" si="24"/>
        <v>74</v>
      </c>
      <c r="AT23" s="13">
        <f t="shared" si="25"/>
        <v>301.92</v>
      </c>
      <c r="AU23" s="149">
        <v>2.06</v>
      </c>
      <c r="AV23" s="159">
        <v>34755.0</v>
      </c>
      <c r="AW23" s="150">
        <f t="shared" si="27"/>
        <v>29</v>
      </c>
      <c r="AX23" s="13">
        <f t="shared" si="28"/>
        <v>59.74</v>
      </c>
      <c r="AY23" s="154">
        <f t="shared" si="29"/>
        <v>361.66</v>
      </c>
      <c r="AZ23" s="152">
        <v>362.0</v>
      </c>
      <c r="BA23" s="149">
        <v>4.08</v>
      </c>
      <c r="BB23" s="159">
        <v>71372.0</v>
      </c>
      <c r="BC23" s="150">
        <f t="shared" si="31"/>
        <v>61</v>
      </c>
      <c r="BD23" s="13">
        <f t="shared" si="32"/>
        <v>248.88</v>
      </c>
      <c r="BE23" s="149">
        <v>2.06</v>
      </c>
      <c r="BF23" s="159">
        <v>34775.0</v>
      </c>
      <c r="BG23" s="150">
        <f t="shared" si="34"/>
        <v>20</v>
      </c>
      <c r="BH23" s="13">
        <f t="shared" si="35"/>
        <v>41.2</v>
      </c>
      <c r="BI23" s="154">
        <f t="shared" si="36"/>
        <v>290.08</v>
      </c>
      <c r="BJ23" s="154"/>
      <c r="BK23" s="155"/>
      <c r="BL23" s="150"/>
      <c r="BM23" s="150"/>
      <c r="BN23" s="13"/>
      <c r="BO23" s="155"/>
      <c r="BP23" s="150"/>
      <c r="BQ23" s="150"/>
      <c r="BR23" s="13"/>
      <c r="BS23" s="154"/>
      <c r="BT23" s="154"/>
      <c r="BU23" s="155"/>
      <c r="BV23" s="150"/>
      <c r="BW23" s="150"/>
      <c r="BX23" s="13"/>
      <c r="BY23" s="155"/>
      <c r="BZ23" s="150"/>
      <c r="CA23" s="150"/>
      <c r="CB23" s="13"/>
      <c r="CC23" s="154"/>
      <c r="CD23" s="152"/>
      <c r="CE23" s="155"/>
      <c r="CF23" s="159"/>
      <c r="CG23" s="153"/>
      <c r="CH23" s="13"/>
      <c r="CI23" s="155"/>
      <c r="CJ23" s="159"/>
      <c r="CK23" s="153"/>
      <c r="CL23" s="13"/>
      <c r="CM23" s="154"/>
      <c r="CN23" s="152"/>
      <c r="CO23" s="155"/>
      <c r="CP23" s="159"/>
      <c r="CQ23" s="150"/>
      <c r="CR23" s="13"/>
      <c r="CS23" s="155"/>
      <c r="CT23" s="159"/>
      <c r="CU23" s="150"/>
      <c r="CV23" s="13"/>
      <c r="CW23" s="154"/>
      <c r="CX23" s="152"/>
      <c r="CY23" s="155"/>
      <c r="CZ23" s="159"/>
      <c r="DA23" s="150"/>
      <c r="DB23" s="42"/>
      <c r="DC23" s="155"/>
      <c r="DD23" s="159"/>
      <c r="DE23" s="150"/>
      <c r="DF23" s="42"/>
      <c r="DG23" s="156"/>
      <c r="DH23" s="154"/>
      <c r="DI23" s="155"/>
      <c r="DJ23" s="150"/>
      <c r="DK23" s="150"/>
      <c r="DL23" s="42"/>
      <c r="DM23" s="155"/>
      <c r="DN23" s="150"/>
      <c r="DO23" s="150"/>
      <c r="DP23" s="42"/>
      <c r="DQ23" s="154"/>
      <c r="DR23" s="154"/>
      <c r="DS23" s="157"/>
      <c r="DT23" s="158"/>
      <c r="DU23" s="34"/>
    </row>
    <row r="24" ht="12.75" customHeight="1">
      <c r="A24" s="48" t="s">
        <v>109</v>
      </c>
      <c r="B24" s="36" t="s">
        <v>110</v>
      </c>
      <c r="C24" s="149">
        <v>4.08</v>
      </c>
      <c r="D24" s="159">
        <v>46919.0</v>
      </c>
      <c r="E24" s="150">
        <f>D24-43992</f>
        <v>2927</v>
      </c>
      <c r="F24" s="13">
        <f t="shared" si="1"/>
        <v>11942.16</v>
      </c>
      <c r="G24" s="149">
        <v>2.06</v>
      </c>
      <c r="H24" s="159">
        <v>20483.0</v>
      </c>
      <c r="I24" s="150">
        <f>H24-19227</f>
        <v>1256</v>
      </c>
      <c r="J24" s="13">
        <f t="shared" si="2"/>
        <v>2587.36</v>
      </c>
      <c r="K24" s="151">
        <f t="shared" si="3"/>
        <v>14529.52</v>
      </c>
      <c r="L24" s="152">
        <v>14530.0</v>
      </c>
      <c r="M24" s="149">
        <v>4.08</v>
      </c>
      <c r="N24" s="159">
        <v>49560.0</v>
      </c>
      <c r="O24" s="153">
        <f t="shared" si="5"/>
        <v>2641</v>
      </c>
      <c r="P24" s="13">
        <f t="shared" si="6"/>
        <v>10775.28</v>
      </c>
      <c r="Q24" s="149">
        <v>2.06</v>
      </c>
      <c r="R24" s="159">
        <v>21613.0</v>
      </c>
      <c r="S24" s="153">
        <f t="shared" si="8"/>
        <v>1130</v>
      </c>
      <c r="T24" s="13">
        <f t="shared" si="9"/>
        <v>2327.8</v>
      </c>
      <c r="U24" s="151">
        <f t="shared" si="10"/>
        <v>13103.08</v>
      </c>
      <c r="V24" s="152">
        <v>13103.0</v>
      </c>
      <c r="W24" s="149">
        <v>4.08</v>
      </c>
      <c r="X24" s="159">
        <v>52444.0</v>
      </c>
      <c r="Y24" s="150">
        <f t="shared" si="12"/>
        <v>2884</v>
      </c>
      <c r="Z24" s="13">
        <f t="shared" si="13"/>
        <v>11766.72</v>
      </c>
      <c r="AA24" s="149">
        <v>2.06</v>
      </c>
      <c r="AB24" s="159">
        <v>22878.0</v>
      </c>
      <c r="AC24" s="150">
        <f t="shared" si="15"/>
        <v>1265</v>
      </c>
      <c r="AD24" s="13">
        <f t="shared" si="16"/>
        <v>2605.9</v>
      </c>
      <c r="AE24" s="151">
        <f t="shared" si="17"/>
        <v>14372.62</v>
      </c>
      <c r="AF24" s="152">
        <v>14373.0</v>
      </c>
      <c r="AG24" s="149">
        <v>4.08</v>
      </c>
      <c r="AH24" s="159">
        <v>53935.0</v>
      </c>
      <c r="AI24" s="153">
        <f t="shared" si="19"/>
        <v>1491</v>
      </c>
      <c r="AJ24" s="13">
        <f t="shared" si="37"/>
        <v>6083.28</v>
      </c>
      <c r="AK24" s="149">
        <v>2.06</v>
      </c>
      <c r="AL24" s="159">
        <v>23334.0</v>
      </c>
      <c r="AM24" s="153">
        <f t="shared" si="21"/>
        <v>456</v>
      </c>
      <c r="AN24" s="13">
        <f t="shared" si="38"/>
        <v>939.36</v>
      </c>
      <c r="AO24" s="154">
        <f t="shared" si="22"/>
        <v>7022.64</v>
      </c>
      <c r="AP24" s="152">
        <v>7023.0</v>
      </c>
      <c r="AQ24" s="149">
        <v>4.08</v>
      </c>
      <c r="AR24" s="159">
        <v>54729.0</v>
      </c>
      <c r="AS24" s="150">
        <f t="shared" si="24"/>
        <v>794</v>
      </c>
      <c r="AT24" s="13">
        <f t="shared" si="25"/>
        <v>3239.52</v>
      </c>
      <c r="AU24" s="149">
        <v>2.06</v>
      </c>
      <c r="AV24" s="159">
        <v>23697.0</v>
      </c>
      <c r="AW24" s="150">
        <f t="shared" si="27"/>
        <v>363</v>
      </c>
      <c r="AX24" s="13">
        <f t="shared" si="28"/>
        <v>747.78</v>
      </c>
      <c r="AY24" s="154">
        <f t="shared" si="29"/>
        <v>3987.3</v>
      </c>
      <c r="AZ24" s="152">
        <v>3987.0</v>
      </c>
      <c r="BA24" s="149">
        <v>4.08</v>
      </c>
      <c r="BB24" s="159">
        <v>55426.0</v>
      </c>
      <c r="BC24" s="150">
        <f t="shared" si="31"/>
        <v>697</v>
      </c>
      <c r="BD24" s="13">
        <f t="shared" si="32"/>
        <v>2843.76</v>
      </c>
      <c r="BE24" s="149">
        <v>2.06</v>
      </c>
      <c r="BF24" s="159">
        <v>24098.0</v>
      </c>
      <c r="BG24" s="150">
        <f t="shared" si="34"/>
        <v>401</v>
      </c>
      <c r="BH24" s="13">
        <f t="shared" si="35"/>
        <v>826.06</v>
      </c>
      <c r="BI24" s="154">
        <f t="shared" si="36"/>
        <v>3669.82</v>
      </c>
      <c r="BJ24" s="154"/>
      <c r="BK24" s="155"/>
      <c r="BL24" s="150"/>
      <c r="BM24" s="150"/>
      <c r="BN24" s="13"/>
      <c r="BO24" s="155"/>
      <c r="BP24" s="150"/>
      <c r="BQ24" s="150"/>
      <c r="BR24" s="13"/>
      <c r="BS24" s="154"/>
      <c r="BT24" s="154"/>
      <c r="BU24" s="155"/>
      <c r="BV24" s="150"/>
      <c r="BW24" s="150"/>
      <c r="BX24" s="13"/>
      <c r="BY24" s="155"/>
      <c r="BZ24" s="150"/>
      <c r="CA24" s="150"/>
      <c r="CB24" s="13"/>
      <c r="CC24" s="154"/>
      <c r="CD24" s="152"/>
      <c r="CE24" s="155"/>
      <c r="CF24" s="159"/>
      <c r="CG24" s="153"/>
      <c r="CH24" s="13"/>
      <c r="CI24" s="155"/>
      <c r="CJ24" s="159"/>
      <c r="CK24" s="153"/>
      <c r="CL24" s="13"/>
      <c r="CM24" s="154"/>
      <c r="CN24" s="152"/>
      <c r="CO24" s="155"/>
      <c r="CP24" s="159"/>
      <c r="CQ24" s="150"/>
      <c r="CR24" s="13"/>
      <c r="CS24" s="155"/>
      <c r="CT24" s="159"/>
      <c r="CU24" s="150"/>
      <c r="CV24" s="13"/>
      <c r="CW24" s="154"/>
      <c r="CX24" s="152"/>
      <c r="CY24" s="155"/>
      <c r="CZ24" s="159"/>
      <c r="DA24" s="150"/>
      <c r="DB24" s="42"/>
      <c r="DC24" s="155"/>
      <c r="DD24" s="159"/>
      <c r="DE24" s="150"/>
      <c r="DF24" s="42"/>
      <c r="DG24" s="156"/>
      <c r="DH24" s="154"/>
      <c r="DI24" s="155"/>
      <c r="DJ24" s="150"/>
      <c r="DK24" s="150"/>
      <c r="DL24" s="42"/>
      <c r="DM24" s="155"/>
      <c r="DN24" s="150"/>
      <c r="DO24" s="150"/>
      <c r="DP24" s="42"/>
      <c r="DQ24" s="154"/>
      <c r="DR24" s="154"/>
      <c r="DS24" s="157"/>
      <c r="DT24" s="158"/>
      <c r="DU24" s="34"/>
    </row>
    <row r="25" ht="12.75" customHeight="1">
      <c r="A25" s="48" t="s">
        <v>111</v>
      </c>
      <c r="B25" s="36" t="s">
        <v>112</v>
      </c>
      <c r="C25" s="149">
        <v>4.08</v>
      </c>
      <c r="D25" s="150">
        <v>0.0</v>
      </c>
      <c r="E25" s="150">
        <f>D25-0</f>
        <v>0</v>
      </c>
      <c r="F25" s="13">
        <f t="shared" si="1"/>
        <v>0</v>
      </c>
      <c r="G25" s="149">
        <v>2.06</v>
      </c>
      <c r="H25" s="150">
        <v>0.0</v>
      </c>
      <c r="I25" s="150">
        <f>H25-0</f>
        <v>0</v>
      </c>
      <c r="J25" s="13">
        <f t="shared" si="2"/>
        <v>0</v>
      </c>
      <c r="K25" s="151">
        <f t="shared" si="3"/>
        <v>0</v>
      </c>
      <c r="L25" s="152">
        <v>0.0</v>
      </c>
      <c r="M25" s="149">
        <v>4.08</v>
      </c>
      <c r="N25" s="159">
        <v>580.0</v>
      </c>
      <c r="O25" s="153">
        <f t="shared" si="5"/>
        <v>580</v>
      </c>
      <c r="P25" s="13">
        <f t="shared" si="6"/>
        <v>2366.4</v>
      </c>
      <c r="Q25" s="149">
        <v>2.06</v>
      </c>
      <c r="R25" s="159">
        <v>274.0</v>
      </c>
      <c r="S25" s="153">
        <f t="shared" si="8"/>
        <v>274</v>
      </c>
      <c r="T25" s="13">
        <f t="shared" si="9"/>
        <v>564.44</v>
      </c>
      <c r="U25" s="151">
        <f t="shared" si="10"/>
        <v>2930.84</v>
      </c>
      <c r="V25" s="152">
        <v>2931.0</v>
      </c>
      <c r="W25" s="149">
        <v>4.08</v>
      </c>
      <c r="X25" s="159">
        <v>1111.0</v>
      </c>
      <c r="Y25" s="150">
        <f t="shared" si="12"/>
        <v>531</v>
      </c>
      <c r="Z25" s="13">
        <f t="shared" si="13"/>
        <v>2166.48</v>
      </c>
      <c r="AA25" s="149">
        <v>2.06</v>
      </c>
      <c r="AB25" s="159">
        <v>572.0</v>
      </c>
      <c r="AC25" s="150">
        <f t="shared" si="15"/>
        <v>298</v>
      </c>
      <c r="AD25" s="13">
        <f t="shared" si="16"/>
        <v>613.88</v>
      </c>
      <c r="AE25" s="151">
        <f t="shared" si="17"/>
        <v>2780.36</v>
      </c>
      <c r="AF25" s="154"/>
      <c r="AG25" s="149">
        <v>4.08</v>
      </c>
      <c r="AH25" s="159">
        <v>1176.0</v>
      </c>
      <c r="AI25" s="153">
        <f t="shared" si="19"/>
        <v>65</v>
      </c>
      <c r="AJ25" s="13">
        <f t="shared" si="37"/>
        <v>265.2</v>
      </c>
      <c r="AK25" s="149">
        <v>2.06</v>
      </c>
      <c r="AL25" s="159">
        <v>608.0</v>
      </c>
      <c r="AM25" s="153">
        <f t="shared" si="21"/>
        <v>36</v>
      </c>
      <c r="AN25" s="13">
        <f t="shared" si="38"/>
        <v>74.16</v>
      </c>
      <c r="AO25" s="154">
        <f t="shared" si="22"/>
        <v>339.36</v>
      </c>
      <c r="AP25" s="154"/>
      <c r="AQ25" s="149">
        <v>4.08</v>
      </c>
      <c r="AR25" s="159">
        <v>1183.0</v>
      </c>
      <c r="AS25" s="150">
        <f t="shared" si="24"/>
        <v>7</v>
      </c>
      <c r="AT25" s="13">
        <f t="shared" si="25"/>
        <v>28.56</v>
      </c>
      <c r="AU25" s="149">
        <v>2.06</v>
      </c>
      <c r="AV25" s="159">
        <v>611.0</v>
      </c>
      <c r="AW25" s="150">
        <f t="shared" si="27"/>
        <v>3</v>
      </c>
      <c r="AX25" s="13">
        <f t="shared" si="28"/>
        <v>6.18</v>
      </c>
      <c r="AY25" s="154">
        <f t="shared" si="29"/>
        <v>34.74</v>
      </c>
      <c r="AZ25" s="154"/>
      <c r="BA25" s="149">
        <v>4.08</v>
      </c>
      <c r="BB25" s="159">
        <v>1204.0</v>
      </c>
      <c r="BC25" s="150">
        <f t="shared" si="31"/>
        <v>21</v>
      </c>
      <c r="BD25" s="13">
        <f t="shared" si="32"/>
        <v>85.68</v>
      </c>
      <c r="BE25" s="149">
        <v>2.06</v>
      </c>
      <c r="BF25" s="159">
        <v>622.0</v>
      </c>
      <c r="BG25" s="150">
        <f t="shared" si="34"/>
        <v>11</v>
      </c>
      <c r="BH25" s="13">
        <f t="shared" si="35"/>
        <v>22.66</v>
      </c>
      <c r="BI25" s="154">
        <f t="shared" si="36"/>
        <v>108.34</v>
      </c>
      <c r="BJ25" s="154"/>
      <c r="BK25" s="155"/>
      <c r="BL25" s="150"/>
      <c r="BM25" s="150"/>
      <c r="BN25" s="13"/>
      <c r="BO25" s="155"/>
      <c r="BP25" s="150"/>
      <c r="BQ25" s="150"/>
      <c r="BR25" s="13"/>
      <c r="BS25" s="154"/>
      <c r="BT25" s="154"/>
      <c r="BU25" s="155"/>
      <c r="BV25" s="150"/>
      <c r="BW25" s="150"/>
      <c r="BX25" s="13"/>
      <c r="BY25" s="155"/>
      <c r="BZ25" s="150"/>
      <c r="CA25" s="150"/>
      <c r="CB25" s="13"/>
      <c r="CC25" s="154"/>
      <c r="CD25" s="154"/>
      <c r="CE25" s="155"/>
      <c r="CF25" s="150"/>
      <c r="CG25" s="153"/>
      <c r="CH25" s="13"/>
      <c r="CI25" s="155"/>
      <c r="CJ25" s="150"/>
      <c r="CK25" s="153"/>
      <c r="CL25" s="13"/>
      <c r="CM25" s="154"/>
      <c r="CN25" s="154"/>
      <c r="CO25" s="155"/>
      <c r="CP25" s="150"/>
      <c r="CQ25" s="150"/>
      <c r="CR25" s="13"/>
      <c r="CS25" s="155"/>
      <c r="CT25" s="150"/>
      <c r="CU25" s="150"/>
      <c r="CV25" s="13"/>
      <c r="CW25" s="154"/>
      <c r="CX25" s="154"/>
      <c r="CY25" s="155"/>
      <c r="CZ25" s="150"/>
      <c r="DA25" s="150"/>
      <c r="DB25" s="42"/>
      <c r="DC25" s="155"/>
      <c r="DD25" s="150"/>
      <c r="DE25" s="150"/>
      <c r="DF25" s="42"/>
      <c r="DG25" s="156"/>
      <c r="DH25" s="154"/>
      <c r="DI25" s="155"/>
      <c r="DJ25" s="150"/>
      <c r="DK25" s="150"/>
      <c r="DL25" s="42"/>
      <c r="DM25" s="155"/>
      <c r="DN25" s="150"/>
      <c r="DO25" s="150"/>
      <c r="DP25" s="42"/>
      <c r="DQ25" s="154"/>
      <c r="DR25" s="154"/>
      <c r="DS25" s="157"/>
      <c r="DT25" s="158"/>
      <c r="DU25" s="34"/>
    </row>
    <row r="26" ht="12.75" customHeight="1">
      <c r="A26" s="48" t="s">
        <v>114</v>
      </c>
      <c r="B26" s="36" t="s">
        <v>115</v>
      </c>
      <c r="C26" s="149">
        <v>4.08</v>
      </c>
      <c r="D26" s="150">
        <v>375.0</v>
      </c>
      <c r="E26" s="150">
        <f>D26-375</f>
        <v>0</v>
      </c>
      <c r="F26" s="13">
        <f t="shared" si="1"/>
        <v>0</v>
      </c>
      <c r="G26" s="149">
        <v>2.06</v>
      </c>
      <c r="H26" s="150">
        <v>149.0</v>
      </c>
      <c r="I26" s="150">
        <f>H26-149</f>
        <v>0</v>
      </c>
      <c r="J26" s="13">
        <f t="shared" si="2"/>
        <v>0</v>
      </c>
      <c r="K26" s="151">
        <f t="shared" si="3"/>
        <v>0</v>
      </c>
      <c r="L26" s="152">
        <v>0.0</v>
      </c>
      <c r="M26" s="149">
        <v>4.08</v>
      </c>
      <c r="N26" s="150">
        <f>D26</f>
        <v>375</v>
      </c>
      <c r="O26" s="153">
        <f t="shared" si="5"/>
        <v>0</v>
      </c>
      <c r="P26" s="13">
        <f t="shared" si="6"/>
        <v>0</v>
      </c>
      <c r="Q26" s="149">
        <v>2.06</v>
      </c>
      <c r="R26" s="150">
        <f>H26</f>
        <v>149</v>
      </c>
      <c r="S26" s="153">
        <f t="shared" si="8"/>
        <v>0</v>
      </c>
      <c r="T26" s="13">
        <f t="shared" si="9"/>
        <v>0</v>
      </c>
      <c r="U26" s="151">
        <f t="shared" si="10"/>
        <v>0</v>
      </c>
      <c r="V26" s="154"/>
      <c r="W26" s="149">
        <v>4.08</v>
      </c>
      <c r="X26" s="150">
        <f>N26</f>
        <v>375</v>
      </c>
      <c r="Y26" s="150">
        <f t="shared" si="12"/>
        <v>0</v>
      </c>
      <c r="Z26" s="13">
        <f t="shared" si="13"/>
        <v>0</v>
      </c>
      <c r="AA26" s="149">
        <v>2.06</v>
      </c>
      <c r="AB26" s="150">
        <f>R26</f>
        <v>149</v>
      </c>
      <c r="AC26" s="150">
        <f t="shared" si="15"/>
        <v>0</v>
      </c>
      <c r="AD26" s="13">
        <f t="shared" si="16"/>
        <v>0</v>
      </c>
      <c r="AE26" s="151">
        <f t="shared" si="17"/>
        <v>0</v>
      </c>
      <c r="AF26" s="152">
        <v>0.0</v>
      </c>
      <c r="AG26" s="149">
        <v>4.08</v>
      </c>
      <c r="AH26" s="150">
        <f>X26</f>
        <v>375</v>
      </c>
      <c r="AI26" s="153">
        <f t="shared" si="19"/>
        <v>0</v>
      </c>
      <c r="AJ26" s="13">
        <f t="shared" si="37"/>
        <v>0</v>
      </c>
      <c r="AK26" s="149">
        <v>2.06</v>
      </c>
      <c r="AL26" s="150">
        <f>AB26</f>
        <v>149</v>
      </c>
      <c r="AM26" s="153">
        <f t="shared" si="21"/>
        <v>0</v>
      </c>
      <c r="AN26" s="13">
        <f t="shared" si="38"/>
        <v>0</v>
      </c>
      <c r="AO26" s="154">
        <f t="shared" si="22"/>
        <v>0</v>
      </c>
      <c r="AP26" s="154"/>
      <c r="AQ26" s="149">
        <v>4.08</v>
      </c>
      <c r="AR26" s="150">
        <f>AH26</f>
        <v>375</v>
      </c>
      <c r="AS26" s="150">
        <f t="shared" si="24"/>
        <v>0</v>
      </c>
      <c r="AT26" s="13">
        <f t="shared" si="25"/>
        <v>0</v>
      </c>
      <c r="AU26" s="149">
        <v>2.06</v>
      </c>
      <c r="AV26" s="150">
        <f>AL26</f>
        <v>149</v>
      </c>
      <c r="AW26" s="150">
        <f t="shared" si="27"/>
        <v>0</v>
      </c>
      <c r="AX26" s="13">
        <f t="shared" si="28"/>
        <v>0</v>
      </c>
      <c r="AY26" s="154">
        <f t="shared" si="29"/>
        <v>0</v>
      </c>
      <c r="AZ26" s="152">
        <v>0.0</v>
      </c>
      <c r="BA26" s="149">
        <v>4.08</v>
      </c>
      <c r="BB26" s="150">
        <f>AR26</f>
        <v>375</v>
      </c>
      <c r="BC26" s="150">
        <f t="shared" si="31"/>
        <v>0</v>
      </c>
      <c r="BD26" s="13">
        <f t="shared" si="32"/>
        <v>0</v>
      </c>
      <c r="BE26" s="149">
        <v>2.06</v>
      </c>
      <c r="BF26" s="150">
        <f>AV26</f>
        <v>149</v>
      </c>
      <c r="BG26" s="150">
        <f t="shared" si="34"/>
        <v>0</v>
      </c>
      <c r="BH26" s="13">
        <f t="shared" si="35"/>
        <v>0</v>
      </c>
      <c r="BI26" s="154">
        <f t="shared" si="36"/>
        <v>0</v>
      </c>
      <c r="BJ26" s="154"/>
      <c r="BK26" s="155"/>
      <c r="BL26" s="150"/>
      <c r="BM26" s="150"/>
      <c r="BN26" s="13"/>
      <c r="BO26" s="155"/>
      <c r="BP26" s="150"/>
      <c r="BQ26" s="150"/>
      <c r="BR26" s="13"/>
      <c r="BS26" s="154"/>
      <c r="BT26" s="154"/>
      <c r="BU26" s="155"/>
      <c r="BV26" s="150"/>
      <c r="BW26" s="150"/>
      <c r="BX26" s="13"/>
      <c r="BY26" s="155"/>
      <c r="BZ26" s="150"/>
      <c r="CA26" s="150"/>
      <c r="CB26" s="13"/>
      <c r="CC26" s="154"/>
      <c r="CD26" s="154"/>
      <c r="CE26" s="155"/>
      <c r="CF26" s="150"/>
      <c r="CG26" s="153"/>
      <c r="CH26" s="13"/>
      <c r="CI26" s="155"/>
      <c r="CJ26" s="150"/>
      <c r="CK26" s="153"/>
      <c r="CL26" s="13"/>
      <c r="CM26" s="154"/>
      <c r="CN26" s="154"/>
      <c r="CO26" s="155"/>
      <c r="CP26" s="150"/>
      <c r="CQ26" s="150"/>
      <c r="CR26" s="13"/>
      <c r="CS26" s="155"/>
      <c r="CT26" s="150"/>
      <c r="CU26" s="150"/>
      <c r="CV26" s="13"/>
      <c r="CW26" s="154"/>
      <c r="CX26" s="154"/>
      <c r="CY26" s="155"/>
      <c r="CZ26" s="150"/>
      <c r="DA26" s="150"/>
      <c r="DB26" s="42"/>
      <c r="DC26" s="155"/>
      <c r="DD26" s="150"/>
      <c r="DE26" s="150"/>
      <c r="DF26" s="42"/>
      <c r="DG26" s="156"/>
      <c r="DH26" s="154"/>
      <c r="DI26" s="155"/>
      <c r="DJ26" s="150"/>
      <c r="DK26" s="150"/>
      <c r="DL26" s="42"/>
      <c r="DM26" s="155"/>
      <c r="DN26" s="150"/>
      <c r="DO26" s="150"/>
      <c r="DP26" s="42"/>
      <c r="DQ26" s="154"/>
      <c r="DR26" s="154"/>
      <c r="DS26" s="157"/>
      <c r="DT26" s="158"/>
      <c r="DU26" s="34"/>
    </row>
    <row r="27" ht="12.75" customHeight="1">
      <c r="A27" s="48" t="s">
        <v>116</v>
      </c>
      <c r="B27" s="36" t="s">
        <v>117</v>
      </c>
      <c r="C27" s="149">
        <v>4.08</v>
      </c>
      <c r="D27" s="159">
        <v>47701.0</v>
      </c>
      <c r="E27" s="150">
        <f>D27-46483</f>
        <v>1218</v>
      </c>
      <c r="F27" s="13">
        <f t="shared" si="1"/>
        <v>4969.44</v>
      </c>
      <c r="G27" s="149">
        <v>2.06</v>
      </c>
      <c r="H27" s="159">
        <v>25387.0</v>
      </c>
      <c r="I27" s="150">
        <f>H27-24487</f>
        <v>900</v>
      </c>
      <c r="J27" s="13">
        <f t="shared" si="2"/>
        <v>1854</v>
      </c>
      <c r="K27" s="151">
        <f t="shared" si="3"/>
        <v>6823.44</v>
      </c>
      <c r="L27" s="163">
        <v>6823.0</v>
      </c>
      <c r="M27" s="149">
        <v>4.08</v>
      </c>
      <c r="N27" s="159">
        <v>49545.0</v>
      </c>
      <c r="O27" s="153">
        <f t="shared" si="5"/>
        <v>1844</v>
      </c>
      <c r="P27" s="13">
        <f t="shared" si="6"/>
        <v>7523.52</v>
      </c>
      <c r="Q27" s="149">
        <v>2.06</v>
      </c>
      <c r="R27" s="159">
        <v>26346.0</v>
      </c>
      <c r="S27" s="153">
        <f t="shared" si="8"/>
        <v>959</v>
      </c>
      <c r="T27" s="13">
        <f t="shared" si="9"/>
        <v>1975.54</v>
      </c>
      <c r="U27" s="151">
        <f t="shared" si="10"/>
        <v>9499.06</v>
      </c>
      <c r="V27" s="152">
        <v>9499.0</v>
      </c>
      <c r="W27" s="149">
        <v>4.08</v>
      </c>
      <c r="X27" s="159">
        <v>51300.0</v>
      </c>
      <c r="Y27" s="150">
        <f t="shared" si="12"/>
        <v>1755</v>
      </c>
      <c r="Z27" s="13">
        <f t="shared" si="13"/>
        <v>7160.4</v>
      </c>
      <c r="AA27" s="149">
        <v>2.06</v>
      </c>
      <c r="AB27" s="159">
        <v>27250.0</v>
      </c>
      <c r="AC27" s="150">
        <f t="shared" si="15"/>
        <v>904</v>
      </c>
      <c r="AD27" s="13">
        <f t="shared" si="16"/>
        <v>1862.24</v>
      </c>
      <c r="AE27" s="151">
        <f t="shared" si="17"/>
        <v>9022.64</v>
      </c>
      <c r="AF27" s="152">
        <v>9023.0</v>
      </c>
      <c r="AG27" s="149">
        <v>4.08</v>
      </c>
      <c r="AH27" s="159">
        <v>51999.0</v>
      </c>
      <c r="AI27" s="153">
        <f t="shared" si="19"/>
        <v>699</v>
      </c>
      <c r="AJ27" s="13">
        <f t="shared" si="37"/>
        <v>2851.92</v>
      </c>
      <c r="AK27" s="149">
        <v>2.06</v>
      </c>
      <c r="AL27" s="159">
        <v>27570.0</v>
      </c>
      <c r="AM27" s="153">
        <f t="shared" si="21"/>
        <v>320</v>
      </c>
      <c r="AN27" s="13">
        <f t="shared" si="38"/>
        <v>659.2</v>
      </c>
      <c r="AO27" s="154">
        <f t="shared" si="22"/>
        <v>3511.12</v>
      </c>
      <c r="AP27" s="160">
        <v>961.0</v>
      </c>
      <c r="AQ27" s="149">
        <v>4.08</v>
      </c>
      <c r="AR27" s="159">
        <v>52471.0</v>
      </c>
      <c r="AS27" s="150">
        <f t="shared" si="24"/>
        <v>472</v>
      </c>
      <c r="AT27" s="13">
        <f t="shared" si="25"/>
        <v>1925.76</v>
      </c>
      <c r="AU27" s="149">
        <v>2.06</v>
      </c>
      <c r="AV27" s="159">
        <v>27964.0</v>
      </c>
      <c r="AW27" s="150">
        <f t="shared" si="27"/>
        <v>394</v>
      </c>
      <c r="AX27" s="13">
        <f t="shared" si="28"/>
        <v>811.64</v>
      </c>
      <c r="AY27" s="154">
        <f t="shared" si="29"/>
        <v>2737.4</v>
      </c>
      <c r="AZ27" s="154"/>
      <c r="BA27" s="149">
        <v>4.08</v>
      </c>
      <c r="BB27" s="159">
        <v>52796.0</v>
      </c>
      <c r="BC27" s="150">
        <f t="shared" si="31"/>
        <v>325</v>
      </c>
      <c r="BD27" s="13">
        <f t="shared" si="32"/>
        <v>1326</v>
      </c>
      <c r="BE27" s="149">
        <v>2.06</v>
      </c>
      <c r="BF27" s="159">
        <v>28216.0</v>
      </c>
      <c r="BG27" s="150">
        <f t="shared" si="34"/>
        <v>252</v>
      </c>
      <c r="BH27" s="13">
        <f t="shared" si="35"/>
        <v>519.12</v>
      </c>
      <c r="BI27" s="154">
        <f t="shared" si="36"/>
        <v>1845.12</v>
      </c>
      <c r="BJ27" s="154"/>
      <c r="BK27" s="155"/>
      <c r="BL27" s="150"/>
      <c r="BM27" s="150"/>
      <c r="BN27" s="13"/>
      <c r="BO27" s="155"/>
      <c r="BP27" s="150"/>
      <c r="BQ27" s="150"/>
      <c r="BR27" s="13"/>
      <c r="BS27" s="154"/>
      <c r="BT27" s="154"/>
      <c r="BU27" s="155"/>
      <c r="BV27" s="150"/>
      <c r="BW27" s="150"/>
      <c r="BX27" s="13"/>
      <c r="BY27" s="155"/>
      <c r="BZ27" s="150"/>
      <c r="CA27" s="150"/>
      <c r="CB27" s="13"/>
      <c r="CC27" s="154"/>
      <c r="CD27" s="45"/>
      <c r="CE27" s="155"/>
      <c r="CF27" s="159"/>
      <c r="CG27" s="153"/>
      <c r="CH27" s="13"/>
      <c r="CI27" s="155"/>
      <c r="CJ27" s="159"/>
      <c r="CK27" s="153"/>
      <c r="CL27" s="13"/>
      <c r="CM27" s="154"/>
      <c r="CN27" s="154"/>
      <c r="CO27" s="155"/>
      <c r="CP27" s="159"/>
      <c r="CQ27" s="150"/>
      <c r="CR27" s="13"/>
      <c r="CS27" s="155"/>
      <c r="CT27" s="159"/>
      <c r="CU27" s="150"/>
      <c r="CV27" s="13"/>
      <c r="CW27" s="154"/>
      <c r="CX27" s="154"/>
      <c r="CY27" s="155"/>
      <c r="CZ27" s="159"/>
      <c r="DA27" s="150"/>
      <c r="DB27" s="42"/>
      <c r="DC27" s="155"/>
      <c r="DD27" s="159"/>
      <c r="DE27" s="150"/>
      <c r="DF27" s="42"/>
      <c r="DG27" s="156"/>
      <c r="DH27" s="154"/>
      <c r="DI27" s="155"/>
      <c r="DJ27" s="150"/>
      <c r="DK27" s="150"/>
      <c r="DL27" s="42"/>
      <c r="DM27" s="155"/>
      <c r="DN27" s="150"/>
      <c r="DO27" s="150"/>
      <c r="DP27" s="42"/>
      <c r="DQ27" s="154"/>
      <c r="DR27" s="154"/>
      <c r="DS27" s="157"/>
      <c r="DT27" s="158"/>
      <c r="DU27" s="34"/>
    </row>
    <row r="28" ht="12.75" customHeight="1">
      <c r="A28" s="48" t="s">
        <v>118</v>
      </c>
      <c r="B28" s="36" t="s">
        <v>119</v>
      </c>
      <c r="C28" s="149">
        <v>4.08</v>
      </c>
      <c r="D28" s="159">
        <v>38313.0</v>
      </c>
      <c r="E28" s="150">
        <f>D28-35855</f>
        <v>2458</v>
      </c>
      <c r="F28" s="13">
        <f t="shared" si="1"/>
        <v>10028.64</v>
      </c>
      <c r="G28" s="149">
        <v>2.06</v>
      </c>
      <c r="H28" s="159">
        <v>19441.0</v>
      </c>
      <c r="I28" s="150">
        <f>H28-18184</f>
        <v>1257</v>
      </c>
      <c r="J28" s="13">
        <f t="shared" si="2"/>
        <v>2589.42</v>
      </c>
      <c r="K28" s="151">
        <f t="shared" si="3"/>
        <v>12618.06</v>
      </c>
      <c r="L28" s="152">
        <v>12618.0</v>
      </c>
      <c r="M28" s="149">
        <v>4.08</v>
      </c>
      <c r="N28" s="159">
        <v>40315.0</v>
      </c>
      <c r="O28" s="153">
        <f t="shared" si="5"/>
        <v>2002</v>
      </c>
      <c r="P28" s="13">
        <f t="shared" si="6"/>
        <v>8168.16</v>
      </c>
      <c r="Q28" s="149">
        <v>2.06</v>
      </c>
      <c r="R28" s="159">
        <v>20458.0</v>
      </c>
      <c r="S28" s="153">
        <f t="shared" si="8"/>
        <v>1017</v>
      </c>
      <c r="T28" s="13">
        <f t="shared" si="9"/>
        <v>2095.02</v>
      </c>
      <c r="U28" s="151">
        <f t="shared" si="10"/>
        <v>10263.18</v>
      </c>
      <c r="V28" s="45">
        <v>10263.0</v>
      </c>
      <c r="W28" s="149">
        <v>4.08</v>
      </c>
      <c r="X28" s="159">
        <v>41364.0</v>
      </c>
      <c r="Y28" s="150">
        <f t="shared" si="12"/>
        <v>1049</v>
      </c>
      <c r="Z28" s="13">
        <f t="shared" si="13"/>
        <v>4279.92</v>
      </c>
      <c r="AA28" s="149">
        <v>2.06</v>
      </c>
      <c r="AB28" s="159">
        <v>20995.0</v>
      </c>
      <c r="AC28" s="150">
        <f t="shared" si="15"/>
        <v>537</v>
      </c>
      <c r="AD28" s="13">
        <f t="shared" si="16"/>
        <v>1106.22</v>
      </c>
      <c r="AE28" s="151">
        <f t="shared" si="17"/>
        <v>5386.14</v>
      </c>
      <c r="AF28" s="152">
        <v>5386.0</v>
      </c>
      <c r="AG28" s="149">
        <v>4.08</v>
      </c>
      <c r="AH28" s="159">
        <v>41385.0</v>
      </c>
      <c r="AI28" s="153">
        <f t="shared" si="19"/>
        <v>21</v>
      </c>
      <c r="AJ28" s="13">
        <f t="shared" si="37"/>
        <v>85.68</v>
      </c>
      <c r="AK28" s="149">
        <v>2.06</v>
      </c>
      <c r="AL28" s="159">
        <v>21004.0</v>
      </c>
      <c r="AM28" s="153">
        <f t="shared" si="21"/>
        <v>9</v>
      </c>
      <c r="AN28" s="13">
        <f t="shared" si="38"/>
        <v>18.54</v>
      </c>
      <c r="AO28" s="154">
        <f t="shared" si="22"/>
        <v>104.22</v>
      </c>
      <c r="AP28" s="152">
        <v>104.0</v>
      </c>
      <c r="AQ28" s="149">
        <v>4.08</v>
      </c>
      <c r="AR28" s="159">
        <v>41410.0</v>
      </c>
      <c r="AS28" s="150">
        <f t="shared" si="24"/>
        <v>25</v>
      </c>
      <c r="AT28" s="13">
        <f t="shared" si="25"/>
        <v>102</v>
      </c>
      <c r="AU28" s="149">
        <v>2.06</v>
      </c>
      <c r="AV28" s="159">
        <v>21015.0</v>
      </c>
      <c r="AW28" s="150">
        <f t="shared" si="27"/>
        <v>11</v>
      </c>
      <c r="AX28" s="13">
        <f t="shared" si="28"/>
        <v>22.66</v>
      </c>
      <c r="AY28" s="154">
        <f t="shared" si="29"/>
        <v>124.66</v>
      </c>
      <c r="AZ28" s="152">
        <v>125.0</v>
      </c>
      <c r="BA28" s="149">
        <v>4.08</v>
      </c>
      <c r="BB28" s="159">
        <v>41429.0</v>
      </c>
      <c r="BC28" s="150">
        <f t="shared" si="31"/>
        <v>19</v>
      </c>
      <c r="BD28" s="13">
        <f t="shared" si="32"/>
        <v>77.52</v>
      </c>
      <c r="BE28" s="149">
        <v>2.06</v>
      </c>
      <c r="BF28" s="159">
        <v>21021.0</v>
      </c>
      <c r="BG28" s="150">
        <f t="shared" si="34"/>
        <v>6</v>
      </c>
      <c r="BH28" s="13">
        <f t="shared" si="35"/>
        <v>12.36</v>
      </c>
      <c r="BI28" s="154">
        <f t="shared" si="36"/>
        <v>89.88</v>
      </c>
      <c r="BJ28" s="152">
        <v>90.0</v>
      </c>
      <c r="BK28" s="155"/>
      <c r="BL28" s="150"/>
      <c r="BM28" s="150"/>
      <c r="BN28" s="13"/>
      <c r="BO28" s="155"/>
      <c r="BP28" s="150"/>
      <c r="BQ28" s="150"/>
      <c r="BR28" s="13"/>
      <c r="BS28" s="154"/>
      <c r="BT28" s="154"/>
      <c r="BU28" s="155"/>
      <c r="BV28" s="150"/>
      <c r="BW28" s="150"/>
      <c r="BX28" s="13"/>
      <c r="BY28" s="155"/>
      <c r="BZ28" s="150"/>
      <c r="CA28" s="150"/>
      <c r="CB28" s="13"/>
      <c r="CC28" s="154"/>
      <c r="CD28" s="154"/>
      <c r="CE28" s="155"/>
      <c r="CF28" s="159"/>
      <c r="CG28" s="153"/>
      <c r="CH28" s="13"/>
      <c r="CI28" s="155"/>
      <c r="CJ28" s="159"/>
      <c r="CK28" s="153"/>
      <c r="CL28" s="13"/>
      <c r="CM28" s="154"/>
      <c r="CN28" s="152"/>
      <c r="CO28" s="155"/>
      <c r="CP28" s="159"/>
      <c r="CQ28" s="150"/>
      <c r="CR28" s="13"/>
      <c r="CS28" s="155"/>
      <c r="CT28" s="159"/>
      <c r="CU28" s="150"/>
      <c r="CV28" s="13"/>
      <c r="CW28" s="154"/>
      <c r="CX28" s="152"/>
      <c r="CY28" s="155"/>
      <c r="CZ28" s="159"/>
      <c r="DA28" s="150"/>
      <c r="DB28" s="42"/>
      <c r="DC28" s="155"/>
      <c r="DD28" s="159"/>
      <c r="DE28" s="150"/>
      <c r="DF28" s="42"/>
      <c r="DG28" s="156"/>
      <c r="DH28" s="154"/>
      <c r="DI28" s="155"/>
      <c r="DJ28" s="150"/>
      <c r="DK28" s="150"/>
      <c r="DL28" s="42"/>
      <c r="DM28" s="155"/>
      <c r="DN28" s="150"/>
      <c r="DO28" s="150"/>
      <c r="DP28" s="42"/>
      <c r="DQ28" s="154"/>
      <c r="DR28" s="154"/>
      <c r="DS28" s="157"/>
      <c r="DT28" s="158"/>
      <c r="DU28" s="34"/>
    </row>
    <row r="29" ht="12.75" customHeight="1">
      <c r="A29" s="48" t="s">
        <v>120</v>
      </c>
      <c r="B29" s="36" t="s">
        <v>121</v>
      </c>
      <c r="C29" s="149">
        <v>4.08</v>
      </c>
      <c r="D29" s="159">
        <v>11420.0</v>
      </c>
      <c r="E29" s="150">
        <f>D29-11413</f>
        <v>7</v>
      </c>
      <c r="F29" s="13">
        <f t="shared" si="1"/>
        <v>28.56</v>
      </c>
      <c r="G29" s="149">
        <v>2.06</v>
      </c>
      <c r="H29" s="159">
        <v>5860.0</v>
      </c>
      <c r="I29" s="150">
        <f>H29-5857</f>
        <v>3</v>
      </c>
      <c r="J29" s="13">
        <f t="shared" si="2"/>
        <v>6.18</v>
      </c>
      <c r="K29" s="151">
        <f t="shared" si="3"/>
        <v>34.74</v>
      </c>
      <c r="L29" s="152">
        <v>35.0</v>
      </c>
      <c r="M29" s="149">
        <v>4.08</v>
      </c>
      <c r="N29" s="159">
        <v>11425.0</v>
      </c>
      <c r="O29" s="153">
        <f t="shared" si="5"/>
        <v>5</v>
      </c>
      <c r="P29" s="13">
        <f t="shared" si="6"/>
        <v>20.4</v>
      </c>
      <c r="Q29" s="149">
        <v>2.06</v>
      </c>
      <c r="R29" s="159">
        <v>5863.0</v>
      </c>
      <c r="S29" s="153">
        <f t="shared" si="8"/>
        <v>3</v>
      </c>
      <c r="T29" s="13">
        <f t="shared" si="9"/>
        <v>6.18</v>
      </c>
      <c r="U29" s="151">
        <f t="shared" si="10"/>
        <v>26.58</v>
      </c>
      <c r="V29" s="152">
        <v>27.0</v>
      </c>
      <c r="W29" s="149">
        <v>4.08</v>
      </c>
      <c r="X29" s="159">
        <v>11432.0</v>
      </c>
      <c r="Y29" s="150">
        <f t="shared" si="12"/>
        <v>7</v>
      </c>
      <c r="Z29" s="13">
        <f t="shared" si="13"/>
        <v>28.56</v>
      </c>
      <c r="AA29" s="149">
        <v>2.06</v>
      </c>
      <c r="AB29" s="159">
        <v>5866.0</v>
      </c>
      <c r="AC29" s="150">
        <f t="shared" si="15"/>
        <v>3</v>
      </c>
      <c r="AD29" s="13">
        <f t="shared" si="16"/>
        <v>6.18</v>
      </c>
      <c r="AE29" s="151">
        <f t="shared" si="17"/>
        <v>34.74</v>
      </c>
      <c r="AF29" s="152">
        <v>35.0</v>
      </c>
      <c r="AG29" s="149">
        <v>4.08</v>
      </c>
      <c r="AH29" s="159">
        <v>11492.0</v>
      </c>
      <c r="AI29" s="153">
        <f t="shared" si="19"/>
        <v>60</v>
      </c>
      <c r="AJ29" s="13">
        <f t="shared" si="37"/>
        <v>244.8</v>
      </c>
      <c r="AK29" s="149">
        <v>2.06</v>
      </c>
      <c r="AL29" s="159">
        <v>5870.0</v>
      </c>
      <c r="AM29" s="153">
        <f t="shared" si="21"/>
        <v>4</v>
      </c>
      <c r="AN29" s="13">
        <f t="shared" si="38"/>
        <v>8.24</v>
      </c>
      <c r="AO29" s="154">
        <f t="shared" si="22"/>
        <v>253.04</v>
      </c>
      <c r="AP29" s="152">
        <v>253.0</v>
      </c>
      <c r="AQ29" s="149">
        <v>4.08</v>
      </c>
      <c r="AR29" s="159">
        <v>11826.0</v>
      </c>
      <c r="AS29" s="150">
        <f t="shared" si="24"/>
        <v>334</v>
      </c>
      <c r="AT29" s="13">
        <f t="shared" si="25"/>
        <v>1362.72</v>
      </c>
      <c r="AU29" s="149">
        <v>2.06</v>
      </c>
      <c r="AV29" s="159">
        <v>6001.0</v>
      </c>
      <c r="AW29" s="150">
        <f t="shared" si="27"/>
        <v>131</v>
      </c>
      <c r="AX29" s="13">
        <f t="shared" si="28"/>
        <v>269.86</v>
      </c>
      <c r="AY29" s="154">
        <f t="shared" si="29"/>
        <v>1632.58</v>
      </c>
      <c r="AZ29" s="152">
        <v>1633.0</v>
      </c>
      <c r="BA29" s="149">
        <v>4.08</v>
      </c>
      <c r="BB29" s="159">
        <v>12189.0</v>
      </c>
      <c r="BC29" s="150">
        <f t="shared" si="31"/>
        <v>363</v>
      </c>
      <c r="BD29" s="13">
        <f t="shared" si="32"/>
        <v>1481.04</v>
      </c>
      <c r="BE29" s="149">
        <v>2.06</v>
      </c>
      <c r="BF29" s="159">
        <v>6078.0</v>
      </c>
      <c r="BG29" s="150">
        <f t="shared" si="34"/>
        <v>77</v>
      </c>
      <c r="BH29" s="13">
        <f t="shared" si="35"/>
        <v>158.62</v>
      </c>
      <c r="BI29" s="154">
        <f t="shared" si="36"/>
        <v>1639.66</v>
      </c>
      <c r="BJ29" s="154"/>
      <c r="BK29" s="155"/>
      <c r="BL29" s="150"/>
      <c r="BM29" s="150"/>
      <c r="BN29" s="13"/>
      <c r="BO29" s="155"/>
      <c r="BP29" s="150"/>
      <c r="BQ29" s="150"/>
      <c r="BR29" s="13"/>
      <c r="BS29" s="154"/>
      <c r="BT29" s="152"/>
      <c r="BU29" s="155"/>
      <c r="BV29" s="150"/>
      <c r="BW29" s="150"/>
      <c r="BX29" s="13"/>
      <c r="BY29" s="155"/>
      <c r="BZ29" s="150"/>
      <c r="CA29" s="150"/>
      <c r="CB29" s="13"/>
      <c r="CC29" s="154"/>
      <c r="CD29" s="152"/>
      <c r="CE29" s="155"/>
      <c r="CF29" s="159"/>
      <c r="CG29" s="153"/>
      <c r="CH29" s="13"/>
      <c r="CI29" s="155"/>
      <c r="CJ29" s="159"/>
      <c r="CK29" s="153"/>
      <c r="CL29" s="13"/>
      <c r="CM29" s="154"/>
      <c r="CN29" s="152"/>
      <c r="CO29" s="155"/>
      <c r="CP29" s="159"/>
      <c r="CQ29" s="150"/>
      <c r="CR29" s="13"/>
      <c r="CS29" s="155"/>
      <c r="CT29" s="159"/>
      <c r="CU29" s="150"/>
      <c r="CV29" s="13"/>
      <c r="CW29" s="154"/>
      <c r="CX29" s="154"/>
      <c r="CY29" s="155"/>
      <c r="CZ29" s="159"/>
      <c r="DA29" s="150"/>
      <c r="DB29" s="42"/>
      <c r="DC29" s="155"/>
      <c r="DD29" s="159"/>
      <c r="DE29" s="150"/>
      <c r="DF29" s="42"/>
      <c r="DG29" s="156"/>
      <c r="DH29" s="154"/>
      <c r="DI29" s="155"/>
      <c r="DJ29" s="150"/>
      <c r="DK29" s="150"/>
      <c r="DL29" s="42"/>
      <c r="DM29" s="155"/>
      <c r="DN29" s="150"/>
      <c r="DO29" s="150"/>
      <c r="DP29" s="42"/>
      <c r="DQ29" s="154"/>
      <c r="DR29" s="154"/>
      <c r="DS29" s="157"/>
      <c r="DT29" s="158"/>
      <c r="DU29" s="34"/>
    </row>
    <row r="30" ht="12.75" customHeight="1">
      <c r="A30" s="48" t="s">
        <v>186</v>
      </c>
      <c r="B30" s="36" t="s">
        <v>123</v>
      </c>
      <c r="C30" s="149">
        <v>4.08</v>
      </c>
      <c r="D30" s="159">
        <v>1025.0</v>
      </c>
      <c r="E30" s="150">
        <f>D30-400</f>
        <v>625</v>
      </c>
      <c r="F30" s="13">
        <f t="shared" si="1"/>
        <v>2550</v>
      </c>
      <c r="G30" s="149">
        <v>2.06</v>
      </c>
      <c r="H30" s="159">
        <v>402.0</v>
      </c>
      <c r="I30" s="150">
        <f>H30-194</f>
        <v>208</v>
      </c>
      <c r="J30" s="13">
        <f t="shared" si="2"/>
        <v>428.48</v>
      </c>
      <c r="K30" s="151">
        <f t="shared" si="3"/>
        <v>2978.48</v>
      </c>
      <c r="L30" s="152">
        <v>2978.0</v>
      </c>
      <c r="M30" s="149">
        <v>4.08</v>
      </c>
      <c r="N30" s="159">
        <v>1994.0</v>
      </c>
      <c r="O30" s="153">
        <f t="shared" si="5"/>
        <v>969</v>
      </c>
      <c r="P30" s="13">
        <f t="shared" si="6"/>
        <v>3953.52</v>
      </c>
      <c r="Q30" s="149">
        <v>2.06</v>
      </c>
      <c r="R30" s="159">
        <v>828.0</v>
      </c>
      <c r="S30" s="153">
        <f t="shared" si="8"/>
        <v>426</v>
      </c>
      <c r="T30" s="13">
        <f t="shared" si="9"/>
        <v>877.56</v>
      </c>
      <c r="U30" s="151">
        <f t="shared" si="10"/>
        <v>4831.08</v>
      </c>
      <c r="V30" s="152">
        <v>4831.0</v>
      </c>
      <c r="W30" s="149">
        <v>4.08</v>
      </c>
      <c r="X30" s="159">
        <v>2579.0</v>
      </c>
      <c r="Y30" s="150">
        <f t="shared" si="12"/>
        <v>585</v>
      </c>
      <c r="Z30" s="13">
        <f t="shared" si="13"/>
        <v>2386.8</v>
      </c>
      <c r="AA30" s="149">
        <v>2.06</v>
      </c>
      <c r="AB30" s="159">
        <v>1089.0</v>
      </c>
      <c r="AC30" s="150">
        <f t="shared" si="15"/>
        <v>261</v>
      </c>
      <c r="AD30" s="13">
        <f t="shared" si="16"/>
        <v>537.66</v>
      </c>
      <c r="AE30" s="151">
        <f t="shared" si="17"/>
        <v>2924.46</v>
      </c>
      <c r="AF30" s="152">
        <v>2924.0</v>
      </c>
      <c r="AG30" s="149">
        <v>4.08</v>
      </c>
      <c r="AH30" s="159">
        <v>3302.0</v>
      </c>
      <c r="AI30" s="153">
        <f t="shared" si="19"/>
        <v>723</v>
      </c>
      <c r="AJ30" s="13">
        <f t="shared" si="37"/>
        <v>2949.84</v>
      </c>
      <c r="AK30" s="149">
        <v>2.06</v>
      </c>
      <c r="AL30" s="159">
        <v>1344.0</v>
      </c>
      <c r="AM30" s="153">
        <f t="shared" si="21"/>
        <v>255</v>
      </c>
      <c r="AN30" s="13">
        <f t="shared" si="38"/>
        <v>525.3</v>
      </c>
      <c r="AO30" s="154">
        <f t="shared" si="22"/>
        <v>3475.14</v>
      </c>
      <c r="AP30" s="152">
        <v>3475.0</v>
      </c>
      <c r="AQ30" s="149">
        <v>4.08</v>
      </c>
      <c r="AR30" s="159">
        <v>3531.0</v>
      </c>
      <c r="AS30" s="150">
        <f t="shared" si="24"/>
        <v>229</v>
      </c>
      <c r="AT30" s="13">
        <f t="shared" si="25"/>
        <v>934.32</v>
      </c>
      <c r="AU30" s="149">
        <v>2.06</v>
      </c>
      <c r="AV30" s="159">
        <v>1421.0</v>
      </c>
      <c r="AW30" s="150">
        <f t="shared" si="27"/>
        <v>77</v>
      </c>
      <c r="AX30" s="13">
        <f t="shared" si="28"/>
        <v>158.62</v>
      </c>
      <c r="AY30" s="154">
        <f t="shared" si="29"/>
        <v>1092.94</v>
      </c>
      <c r="AZ30" s="152">
        <v>1093.0</v>
      </c>
      <c r="BA30" s="149">
        <v>4.08</v>
      </c>
      <c r="BB30" s="159">
        <v>3766.0</v>
      </c>
      <c r="BC30" s="150">
        <f t="shared" si="31"/>
        <v>235</v>
      </c>
      <c r="BD30" s="13">
        <f t="shared" si="32"/>
        <v>958.8</v>
      </c>
      <c r="BE30" s="149">
        <v>2.06</v>
      </c>
      <c r="BF30" s="159">
        <v>1463.0</v>
      </c>
      <c r="BG30" s="150">
        <f t="shared" si="34"/>
        <v>42</v>
      </c>
      <c r="BH30" s="13">
        <f t="shared" si="35"/>
        <v>86.52</v>
      </c>
      <c r="BI30" s="154">
        <f t="shared" si="36"/>
        <v>1045.32</v>
      </c>
      <c r="BJ30" s="154"/>
      <c r="BK30" s="155"/>
      <c r="BL30" s="150"/>
      <c r="BM30" s="150"/>
      <c r="BN30" s="13"/>
      <c r="BO30" s="155"/>
      <c r="BP30" s="150"/>
      <c r="BQ30" s="150"/>
      <c r="BR30" s="13"/>
      <c r="BS30" s="154"/>
      <c r="BT30" s="154"/>
      <c r="BU30" s="155"/>
      <c r="BV30" s="150"/>
      <c r="BW30" s="150"/>
      <c r="BX30" s="13"/>
      <c r="BY30" s="155"/>
      <c r="BZ30" s="150"/>
      <c r="CA30" s="150"/>
      <c r="CB30" s="13"/>
      <c r="CC30" s="154"/>
      <c r="CD30" s="154"/>
      <c r="CE30" s="155"/>
      <c r="CF30" s="159"/>
      <c r="CG30" s="153"/>
      <c r="CH30" s="13"/>
      <c r="CI30" s="155"/>
      <c r="CJ30" s="159"/>
      <c r="CK30" s="153"/>
      <c r="CL30" s="13"/>
      <c r="CM30" s="154"/>
      <c r="CN30" s="152"/>
      <c r="CO30" s="155"/>
      <c r="CP30" s="150"/>
      <c r="CQ30" s="150"/>
      <c r="CR30" s="13"/>
      <c r="CS30" s="155"/>
      <c r="CT30" s="150"/>
      <c r="CU30" s="150"/>
      <c r="CV30" s="13"/>
      <c r="CW30" s="154"/>
      <c r="CX30" s="154"/>
      <c r="CY30" s="155"/>
      <c r="CZ30" s="150"/>
      <c r="DA30" s="150"/>
      <c r="DB30" s="42"/>
      <c r="DC30" s="155"/>
      <c r="DD30" s="159"/>
      <c r="DE30" s="150"/>
      <c r="DF30" s="42"/>
      <c r="DG30" s="156"/>
      <c r="DH30" s="154"/>
      <c r="DI30" s="155"/>
      <c r="DJ30" s="150"/>
      <c r="DK30" s="150"/>
      <c r="DL30" s="42"/>
      <c r="DM30" s="155"/>
      <c r="DN30" s="150"/>
      <c r="DO30" s="150"/>
      <c r="DP30" s="42"/>
      <c r="DQ30" s="154"/>
      <c r="DR30" s="154"/>
      <c r="DS30" s="157"/>
      <c r="DT30" s="158"/>
      <c r="DU30" s="34"/>
    </row>
    <row r="31" ht="12.75" customHeight="1">
      <c r="A31" s="48" t="s">
        <v>187</v>
      </c>
      <c r="B31" s="164" t="s">
        <v>128</v>
      </c>
      <c r="C31" s="149">
        <v>4.08</v>
      </c>
      <c r="D31" s="159">
        <v>97618.0</v>
      </c>
      <c r="E31" s="150">
        <f>D31-93733</f>
        <v>3885</v>
      </c>
      <c r="F31" s="13">
        <f t="shared" si="1"/>
        <v>15850.8</v>
      </c>
      <c r="G31" s="149">
        <v>2.06</v>
      </c>
      <c r="H31" s="159">
        <v>50097.0</v>
      </c>
      <c r="I31" s="150">
        <f>H31-48149</f>
        <v>1948</v>
      </c>
      <c r="J31" s="13">
        <f t="shared" si="2"/>
        <v>4012.88</v>
      </c>
      <c r="K31" s="151">
        <f t="shared" si="3"/>
        <v>19863.68</v>
      </c>
      <c r="L31" s="152">
        <v>19864.0</v>
      </c>
      <c r="M31" s="149">
        <v>4.08</v>
      </c>
      <c r="N31" s="159">
        <v>100494.0</v>
      </c>
      <c r="O31" s="153">
        <f t="shared" si="5"/>
        <v>2876</v>
      </c>
      <c r="P31" s="13">
        <f t="shared" si="6"/>
        <v>11734.08</v>
      </c>
      <c r="Q31" s="149">
        <v>2.06</v>
      </c>
      <c r="R31" s="159">
        <v>51601.0</v>
      </c>
      <c r="S31" s="153">
        <f t="shared" si="8"/>
        <v>1504</v>
      </c>
      <c r="T31" s="13">
        <f t="shared" si="9"/>
        <v>3098.24</v>
      </c>
      <c r="U31" s="151">
        <f t="shared" si="10"/>
        <v>14832.32</v>
      </c>
      <c r="V31" s="152">
        <v>14832.0</v>
      </c>
      <c r="W31" s="149">
        <v>4.08</v>
      </c>
      <c r="X31" s="159">
        <v>103805.0</v>
      </c>
      <c r="Y31" s="150">
        <f t="shared" si="12"/>
        <v>3311</v>
      </c>
      <c r="Z31" s="13">
        <f t="shared" si="13"/>
        <v>13508.88</v>
      </c>
      <c r="AA31" s="149">
        <v>2.06</v>
      </c>
      <c r="AB31" s="159">
        <v>53313.0</v>
      </c>
      <c r="AC31" s="150">
        <f t="shared" si="15"/>
        <v>1712</v>
      </c>
      <c r="AD31" s="13">
        <f t="shared" si="16"/>
        <v>3526.72</v>
      </c>
      <c r="AE31" s="151">
        <f t="shared" si="17"/>
        <v>17035.6</v>
      </c>
      <c r="AF31" s="152">
        <v>17036.0</v>
      </c>
      <c r="AG31" s="149">
        <v>4.08</v>
      </c>
      <c r="AH31" s="159">
        <v>104738.0</v>
      </c>
      <c r="AI31" s="153">
        <f t="shared" si="19"/>
        <v>933</v>
      </c>
      <c r="AJ31" s="13">
        <f t="shared" si="37"/>
        <v>3806.64</v>
      </c>
      <c r="AK31" s="149">
        <v>2.06</v>
      </c>
      <c r="AL31" s="159">
        <v>53826.0</v>
      </c>
      <c r="AM31" s="153">
        <f t="shared" si="21"/>
        <v>513</v>
      </c>
      <c r="AN31" s="13">
        <f t="shared" si="38"/>
        <v>1056.78</v>
      </c>
      <c r="AO31" s="154">
        <f t="shared" si="22"/>
        <v>4863.42</v>
      </c>
      <c r="AP31" s="152">
        <v>4863.0</v>
      </c>
      <c r="AQ31" s="149">
        <v>4.08</v>
      </c>
      <c r="AR31" s="159">
        <v>105212.0</v>
      </c>
      <c r="AS31" s="150">
        <f t="shared" si="24"/>
        <v>474</v>
      </c>
      <c r="AT31" s="13">
        <f t="shared" si="25"/>
        <v>1933.92</v>
      </c>
      <c r="AU31" s="149">
        <v>2.06</v>
      </c>
      <c r="AV31" s="159">
        <v>54046.0</v>
      </c>
      <c r="AW31" s="150">
        <f t="shared" si="27"/>
        <v>220</v>
      </c>
      <c r="AX31" s="13">
        <f t="shared" si="28"/>
        <v>453.2</v>
      </c>
      <c r="AY31" s="154">
        <f t="shared" si="29"/>
        <v>2387.12</v>
      </c>
      <c r="AZ31" s="45">
        <v>2387.0</v>
      </c>
      <c r="BA31" s="149">
        <v>4.08</v>
      </c>
      <c r="BB31" s="159">
        <v>106251.0</v>
      </c>
      <c r="BC31" s="150">
        <f t="shared" si="31"/>
        <v>1039</v>
      </c>
      <c r="BD31" s="13">
        <f t="shared" si="32"/>
        <v>4239.12</v>
      </c>
      <c r="BE31" s="149">
        <v>2.06</v>
      </c>
      <c r="BF31" s="159">
        <v>54499.0</v>
      </c>
      <c r="BG31" s="150">
        <f t="shared" si="34"/>
        <v>453</v>
      </c>
      <c r="BH31" s="13">
        <f t="shared" si="35"/>
        <v>933.18</v>
      </c>
      <c r="BI31" s="154">
        <f t="shared" si="36"/>
        <v>5172.3</v>
      </c>
      <c r="BJ31" s="152"/>
      <c r="BK31" s="155"/>
      <c r="BL31" s="150"/>
      <c r="BM31" s="150"/>
      <c r="BN31" s="13"/>
      <c r="BO31" s="155"/>
      <c r="BP31" s="150"/>
      <c r="BQ31" s="150"/>
      <c r="BR31" s="13"/>
      <c r="BS31" s="154"/>
      <c r="BT31" s="152"/>
      <c r="BU31" s="155"/>
      <c r="BV31" s="150"/>
      <c r="BW31" s="150"/>
      <c r="BX31" s="13"/>
      <c r="BY31" s="155"/>
      <c r="BZ31" s="150"/>
      <c r="CA31" s="150"/>
      <c r="CB31" s="13"/>
      <c r="CC31" s="154"/>
      <c r="CD31" s="152"/>
      <c r="CE31" s="155"/>
      <c r="CF31" s="159"/>
      <c r="CG31" s="153"/>
      <c r="CH31" s="13"/>
      <c r="CI31" s="155"/>
      <c r="CJ31" s="159"/>
      <c r="CK31" s="153"/>
      <c r="CL31" s="13"/>
      <c r="CM31" s="154"/>
      <c r="CN31" s="152"/>
      <c r="CO31" s="155"/>
      <c r="CP31" s="159"/>
      <c r="CQ31" s="150"/>
      <c r="CR31" s="13"/>
      <c r="CS31" s="155"/>
      <c r="CT31" s="159"/>
      <c r="CU31" s="150"/>
      <c r="CV31" s="13"/>
      <c r="CW31" s="154"/>
      <c r="CX31" s="152"/>
      <c r="CY31" s="155"/>
      <c r="CZ31" s="159"/>
      <c r="DA31" s="150"/>
      <c r="DB31" s="42"/>
      <c r="DC31" s="155"/>
      <c r="DD31" s="159"/>
      <c r="DE31" s="150"/>
      <c r="DF31" s="42"/>
      <c r="DG31" s="156"/>
      <c r="DH31" s="154"/>
      <c r="DI31" s="155"/>
      <c r="DJ31" s="150"/>
      <c r="DK31" s="150"/>
      <c r="DL31" s="42"/>
      <c r="DM31" s="155"/>
      <c r="DN31" s="150"/>
      <c r="DO31" s="150"/>
      <c r="DP31" s="42"/>
      <c r="DQ31" s="154"/>
      <c r="DR31" s="154"/>
      <c r="DS31" s="157"/>
      <c r="DT31" s="158"/>
      <c r="DU31" s="34"/>
    </row>
    <row r="32" ht="12.75" customHeight="1">
      <c r="A32" s="48" t="s">
        <v>130</v>
      </c>
      <c r="B32" s="36" t="s">
        <v>131</v>
      </c>
      <c r="C32" s="149">
        <v>4.08</v>
      </c>
      <c r="D32" s="159">
        <v>30423.0</v>
      </c>
      <c r="E32" s="150">
        <f>D32-29497</f>
        <v>926</v>
      </c>
      <c r="F32" s="13">
        <f t="shared" si="1"/>
        <v>3778.08</v>
      </c>
      <c r="G32" s="149">
        <v>2.06</v>
      </c>
      <c r="H32" s="159">
        <v>14665.0</v>
      </c>
      <c r="I32" s="150">
        <f>H32-14222</f>
        <v>443</v>
      </c>
      <c r="J32" s="13">
        <f t="shared" si="2"/>
        <v>912.58</v>
      </c>
      <c r="K32" s="151">
        <f t="shared" si="3"/>
        <v>4690.66</v>
      </c>
      <c r="L32" s="152">
        <v>4691.0</v>
      </c>
      <c r="M32" s="149">
        <v>4.08</v>
      </c>
      <c r="N32" s="159">
        <v>31383.0</v>
      </c>
      <c r="O32" s="153">
        <f t="shared" si="5"/>
        <v>960</v>
      </c>
      <c r="P32" s="13">
        <f t="shared" si="6"/>
        <v>3916.8</v>
      </c>
      <c r="Q32" s="149">
        <v>2.06</v>
      </c>
      <c r="R32" s="159">
        <v>15171.0</v>
      </c>
      <c r="S32" s="153">
        <f t="shared" si="8"/>
        <v>506</v>
      </c>
      <c r="T32" s="13">
        <f t="shared" si="9"/>
        <v>1042.36</v>
      </c>
      <c r="U32" s="151">
        <f t="shared" si="10"/>
        <v>4959.16</v>
      </c>
      <c r="V32" s="152">
        <v>4959.0</v>
      </c>
      <c r="W32" s="149">
        <v>4.08</v>
      </c>
      <c r="X32" s="159">
        <v>32676.0</v>
      </c>
      <c r="Y32" s="150">
        <f t="shared" si="12"/>
        <v>1293</v>
      </c>
      <c r="Z32" s="13">
        <f t="shared" si="13"/>
        <v>5275.44</v>
      </c>
      <c r="AA32" s="149">
        <v>2.06</v>
      </c>
      <c r="AB32" s="159">
        <v>15842.0</v>
      </c>
      <c r="AC32" s="150">
        <f t="shared" si="15"/>
        <v>671</v>
      </c>
      <c r="AD32" s="13">
        <f t="shared" si="16"/>
        <v>1382.26</v>
      </c>
      <c r="AE32" s="151">
        <f t="shared" si="17"/>
        <v>6657.7</v>
      </c>
      <c r="AF32" s="152">
        <v>6658.0</v>
      </c>
      <c r="AG32" s="149">
        <v>4.08</v>
      </c>
      <c r="AH32" s="159">
        <v>33107.0</v>
      </c>
      <c r="AI32" s="153">
        <f t="shared" si="19"/>
        <v>431</v>
      </c>
      <c r="AJ32" s="13">
        <f t="shared" si="37"/>
        <v>1758.48</v>
      </c>
      <c r="AK32" s="149">
        <v>2.06</v>
      </c>
      <c r="AL32" s="159">
        <v>15990.0</v>
      </c>
      <c r="AM32" s="153">
        <f t="shared" si="21"/>
        <v>148</v>
      </c>
      <c r="AN32" s="13">
        <f t="shared" si="38"/>
        <v>304.88</v>
      </c>
      <c r="AO32" s="154">
        <f t="shared" si="22"/>
        <v>2063.36</v>
      </c>
      <c r="AP32" s="152">
        <v>2063.0</v>
      </c>
      <c r="AQ32" s="149">
        <v>4.08</v>
      </c>
      <c r="AR32" s="159">
        <v>33385.0</v>
      </c>
      <c r="AS32" s="150">
        <f t="shared" si="24"/>
        <v>278</v>
      </c>
      <c r="AT32" s="13">
        <f t="shared" si="25"/>
        <v>1134.24</v>
      </c>
      <c r="AU32" s="149">
        <v>2.06</v>
      </c>
      <c r="AV32" s="159">
        <v>16143.0</v>
      </c>
      <c r="AW32" s="150">
        <f t="shared" si="27"/>
        <v>153</v>
      </c>
      <c r="AX32" s="13">
        <f t="shared" si="28"/>
        <v>315.18</v>
      </c>
      <c r="AY32" s="154">
        <f t="shared" si="29"/>
        <v>1449.42</v>
      </c>
      <c r="AZ32" s="152">
        <v>1449.0</v>
      </c>
      <c r="BA32" s="149">
        <v>4.08</v>
      </c>
      <c r="BB32" s="159">
        <v>33602.0</v>
      </c>
      <c r="BC32" s="150">
        <f t="shared" si="31"/>
        <v>217</v>
      </c>
      <c r="BD32" s="13">
        <f t="shared" si="32"/>
        <v>885.36</v>
      </c>
      <c r="BE32" s="149">
        <v>2.06</v>
      </c>
      <c r="BF32" s="159">
        <v>16228.0</v>
      </c>
      <c r="BG32" s="150">
        <f t="shared" si="34"/>
        <v>85</v>
      </c>
      <c r="BH32" s="13">
        <f t="shared" si="35"/>
        <v>175.1</v>
      </c>
      <c r="BI32" s="154">
        <f t="shared" si="36"/>
        <v>1060.46</v>
      </c>
      <c r="BJ32" s="154"/>
      <c r="BK32" s="155"/>
      <c r="BL32" s="150"/>
      <c r="BM32" s="150"/>
      <c r="BN32" s="13"/>
      <c r="BO32" s="155"/>
      <c r="BP32" s="150"/>
      <c r="BQ32" s="150"/>
      <c r="BR32" s="13"/>
      <c r="BS32" s="154"/>
      <c r="BT32" s="154"/>
      <c r="BU32" s="155"/>
      <c r="BV32" s="150"/>
      <c r="BW32" s="150"/>
      <c r="BX32" s="13"/>
      <c r="BY32" s="155"/>
      <c r="BZ32" s="150"/>
      <c r="CA32" s="150"/>
      <c r="CB32" s="13"/>
      <c r="CC32" s="154"/>
      <c r="CD32" s="152"/>
      <c r="CE32" s="155"/>
      <c r="CF32" s="159"/>
      <c r="CG32" s="153"/>
      <c r="CH32" s="13"/>
      <c r="CI32" s="155"/>
      <c r="CJ32" s="159"/>
      <c r="CK32" s="153"/>
      <c r="CL32" s="13"/>
      <c r="CM32" s="154"/>
      <c r="CN32" s="152"/>
      <c r="CO32" s="155"/>
      <c r="CP32" s="159"/>
      <c r="CQ32" s="150"/>
      <c r="CR32" s="13"/>
      <c r="CS32" s="155"/>
      <c r="CT32" s="159"/>
      <c r="CU32" s="150"/>
      <c r="CV32" s="13"/>
      <c r="CW32" s="154"/>
      <c r="CX32" s="152"/>
      <c r="CY32" s="155"/>
      <c r="CZ32" s="159"/>
      <c r="DA32" s="150"/>
      <c r="DB32" s="42"/>
      <c r="DC32" s="155"/>
      <c r="DD32" s="159"/>
      <c r="DE32" s="150"/>
      <c r="DF32" s="42"/>
      <c r="DG32" s="156"/>
      <c r="DH32" s="154"/>
      <c r="DI32" s="155"/>
      <c r="DJ32" s="150"/>
      <c r="DK32" s="150"/>
      <c r="DL32" s="42"/>
      <c r="DM32" s="155"/>
      <c r="DN32" s="150"/>
      <c r="DO32" s="150"/>
      <c r="DP32" s="42"/>
      <c r="DQ32" s="154"/>
      <c r="DR32" s="154"/>
      <c r="DS32" s="157"/>
      <c r="DT32" s="158"/>
      <c r="DU32" s="34"/>
    </row>
    <row r="33" ht="12.75" customHeight="1">
      <c r="A33" s="48" t="s">
        <v>133</v>
      </c>
      <c r="B33" s="36" t="s">
        <v>134</v>
      </c>
      <c r="C33" s="149">
        <v>4.08</v>
      </c>
      <c r="D33" s="159">
        <v>69187.0</v>
      </c>
      <c r="E33" s="150">
        <f>D33-67334</f>
        <v>1853</v>
      </c>
      <c r="F33" s="13">
        <f t="shared" si="1"/>
        <v>7560.24</v>
      </c>
      <c r="G33" s="149">
        <v>2.06</v>
      </c>
      <c r="H33" s="159">
        <v>31657.0</v>
      </c>
      <c r="I33" s="150">
        <f>H33-30864</f>
        <v>793</v>
      </c>
      <c r="J33" s="13">
        <f t="shared" si="2"/>
        <v>1633.58</v>
      </c>
      <c r="K33" s="151">
        <f t="shared" si="3"/>
        <v>9193.82</v>
      </c>
      <c r="L33" s="152">
        <v>9194.0</v>
      </c>
      <c r="M33" s="149">
        <v>4.08</v>
      </c>
      <c r="N33" s="159">
        <v>71146.0</v>
      </c>
      <c r="O33" s="153">
        <f t="shared" si="5"/>
        <v>1959</v>
      </c>
      <c r="P33" s="13">
        <f t="shared" si="6"/>
        <v>7992.72</v>
      </c>
      <c r="Q33" s="149">
        <v>2.06</v>
      </c>
      <c r="R33" s="159">
        <v>32536.0</v>
      </c>
      <c r="S33" s="153">
        <f t="shared" si="8"/>
        <v>879</v>
      </c>
      <c r="T33" s="13">
        <f t="shared" si="9"/>
        <v>1810.74</v>
      </c>
      <c r="U33" s="151">
        <f t="shared" si="10"/>
        <v>9803.46</v>
      </c>
      <c r="V33" s="152">
        <v>9803.0</v>
      </c>
      <c r="W33" s="149">
        <v>4.08</v>
      </c>
      <c r="X33" s="159">
        <v>73015.0</v>
      </c>
      <c r="Y33" s="150">
        <f t="shared" si="12"/>
        <v>1869</v>
      </c>
      <c r="Z33" s="13">
        <f t="shared" si="13"/>
        <v>7625.52</v>
      </c>
      <c r="AA33" s="149">
        <v>2.06</v>
      </c>
      <c r="AB33" s="159">
        <v>33323.0</v>
      </c>
      <c r="AC33" s="150">
        <f t="shared" si="15"/>
        <v>787</v>
      </c>
      <c r="AD33" s="13">
        <f t="shared" si="16"/>
        <v>1621.22</v>
      </c>
      <c r="AE33" s="151">
        <f t="shared" si="17"/>
        <v>9246.74</v>
      </c>
      <c r="AF33" s="152">
        <v>9247.0</v>
      </c>
      <c r="AG33" s="149">
        <v>4.08</v>
      </c>
      <c r="AH33" s="159">
        <v>73824.0</v>
      </c>
      <c r="AI33" s="153">
        <f t="shared" si="19"/>
        <v>809</v>
      </c>
      <c r="AJ33" s="13">
        <f t="shared" si="37"/>
        <v>3300.72</v>
      </c>
      <c r="AK33" s="149">
        <v>2.06</v>
      </c>
      <c r="AL33" s="159">
        <v>33671.0</v>
      </c>
      <c r="AM33" s="153">
        <f t="shared" si="21"/>
        <v>348</v>
      </c>
      <c r="AN33" s="13">
        <f t="shared" si="38"/>
        <v>716.88</v>
      </c>
      <c r="AO33" s="154">
        <f t="shared" si="22"/>
        <v>4017.6</v>
      </c>
      <c r="AP33" s="152">
        <v>4018.0</v>
      </c>
      <c r="AQ33" s="149">
        <v>4.08</v>
      </c>
      <c r="AR33" s="159">
        <v>74456.0</v>
      </c>
      <c r="AS33" s="150">
        <f t="shared" si="24"/>
        <v>632</v>
      </c>
      <c r="AT33" s="13">
        <f t="shared" si="25"/>
        <v>2578.56</v>
      </c>
      <c r="AU33" s="149">
        <v>2.06</v>
      </c>
      <c r="AV33" s="159">
        <v>33862.0</v>
      </c>
      <c r="AW33" s="150">
        <f t="shared" si="27"/>
        <v>191</v>
      </c>
      <c r="AX33" s="13">
        <f t="shared" si="28"/>
        <v>393.46</v>
      </c>
      <c r="AY33" s="154">
        <f t="shared" si="29"/>
        <v>2972.02</v>
      </c>
      <c r="AZ33" s="154"/>
      <c r="BA33" s="149">
        <v>4.08</v>
      </c>
      <c r="BB33" s="159">
        <v>75250.0</v>
      </c>
      <c r="BC33" s="150">
        <f t="shared" si="31"/>
        <v>794</v>
      </c>
      <c r="BD33" s="13">
        <f t="shared" si="32"/>
        <v>3239.52</v>
      </c>
      <c r="BE33" s="149">
        <v>2.06</v>
      </c>
      <c r="BF33" s="159">
        <v>34045.0</v>
      </c>
      <c r="BG33" s="150">
        <f t="shared" si="34"/>
        <v>183</v>
      </c>
      <c r="BH33" s="13">
        <f t="shared" si="35"/>
        <v>376.98</v>
      </c>
      <c r="BI33" s="154">
        <f t="shared" si="36"/>
        <v>3616.5</v>
      </c>
      <c r="BJ33" s="154"/>
      <c r="BK33" s="155"/>
      <c r="BL33" s="150"/>
      <c r="BM33" s="150"/>
      <c r="BN33" s="13"/>
      <c r="BO33" s="155"/>
      <c r="BP33" s="150"/>
      <c r="BQ33" s="150"/>
      <c r="BR33" s="13"/>
      <c r="BS33" s="154"/>
      <c r="BT33" s="154"/>
      <c r="BU33" s="155"/>
      <c r="BV33" s="150"/>
      <c r="BW33" s="150"/>
      <c r="BX33" s="13"/>
      <c r="BY33" s="155"/>
      <c r="BZ33" s="150"/>
      <c r="CA33" s="150"/>
      <c r="CB33" s="13"/>
      <c r="CC33" s="154"/>
      <c r="CD33" s="154"/>
      <c r="CE33" s="155"/>
      <c r="CF33" s="159"/>
      <c r="CG33" s="153"/>
      <c r="CH33" s="13"/>
      <c r="CI33" s="155"/>
      <c r="CJ33" s="159"/>
      <c r="CK33" s="153"/>
      <c r="CL33" s="13"/>
      <c r="CM33" s="154"/>
      <c r="CN33" s="152"/>
      <c r="CO33" s="155"/>
      <c r="CP33" s="159"/>
      <c r="CQ33" s="150"/>
      <c r="CR33" s="13"/>
      <c r="CS33" s="155"/>
      <c r="CT33" s="159"/>
      <c r="CU33" s="150"/>
      <c r="CV33" s="13"/>
      <c r="CW33" s="154"/>
      <c r="CX33" s="154"/>
      <c r="CY33" s="155"/>
      <c r="CZ33" s="159"/>
      <c r="DA33" s="150"/>
      <c r="DB33" s="42"/>
      <c r="DC33" s="155"/>
      <c r="DD33" s="159"/>
      <c r="DE33" s="150"/>
      <c r="DF33" s="42"/>
      <c r="DG33" s="156"/>
      <c r="DH33" s="154"/>
      <c r="DI33" s="155"/>
      <c r="DJ33" s="150"/>
      <c r="DK33" s="150"/>
      <c r="DL33" s="42"/>
      <c r="DM33" s="155"/>
      <c r="DN33" s="150"/>
      <c r="DO33" s="150"/>
      <c r="DP33" s="42"/>
      <c r="DQ33" s="154"/>
      <c r="DR33" s="154"/>
      <c r="DS33" s="157"/>
      <c r="DT33" s="158"/>
      <c r="DU33" s="34"/>
    </row>
    <row r="34" ht="12.75" customHeight="1">
      <c r="A34" s="48" t="s">
        <v>135</v>
      </c>
      <c r="B34" s="36" t="s">
        <v>121</v>
      </c>
      <c r="C34" s="149">
        <v>4.08</v>
      </c>
      <c r="D34" s="159">
        <v>16745.0</v>
      </c>
      <c r="E34" s="150">
        <f>D34-16705</f>
        <v>40</v>
      </c>
      <c r="F34" s="13">
        <f t="shared" si="1"/>
        <v>163.2</v>
      </c>
      <c r="G34" s="149">
        <v>2.06</v>
      </c>
      <c r="H34" s="159">
        <v>9252.0</v>
      </c>
      <c r="I34" s="150">
        <f>H34-9232</f>
        <v>20</v>
      </c>
      <c r="J34" s="13">
        <f t="shared" si="2"/>
        <v>41.2</v>
      </c>
      <c r="K34" s="151">
        <f t="shared" si="3"/>
        <v>204.4</v>
      </c>
      <c r="L34" s="152">
        <v>204.0</v>
      </c>
      <c r="M34" s="149">
        <v>4.08</v>
      </c>
      <c r="N34" s="159">
        <v>16745.0</v>
      </c>
      <c r="O34" s="153">
        <f t="shared" si="5"/>
        <v>0</v>
      </c>
      <c r="P34" s="13">
        <f t="shared" si="6"/>
        <v>0</v>
      </c>
      <c r="Q34" s="149">
        <v>2.06</v>
      </c>
      <c r="R34" s="159">
        <v>9252.0</v>
      </c>
      <c r="S34" s="153">
        <f t="shared" si="8"/>
        <v>0</v>
      </c>
      <c r="T34" s="13">
        <f t="shared" si="9"/>
        <v>0</v>
      </c>
      <c r="U34" s="151">
        <f t="shared" si="10"/>
        <v>0</v>
      </c>
      <c r="V34" s="152">
        <v>0.0</v>
      </c>
      <c r="W34" s="149">
        <v>4.08</v>
      </c>
      <c r="X34" s="159">
        <v>16745.0</v>
      </c>
      <c r="Y34" s="150">
        <f t="shared" si="12"/>
        <v>0</v>
      </c>
      <c r="Z34" s="13">
        <f t="shared" si="13"/>
        <v>0</v>
      </c>
      <c r="AA34" s="149">
        <v>2.06</v>
      </c>
      <c r="AB34" s="159">
        <v>9252.0</v>
      </c>
      <c r="AC34" s="150">
        <f t="shared" si="15"/>
        <v>0</v>
      </c>
      <c r="AD34" s="13">
        <f t="shared" si="16"/>
        <v>0</v>
      </c>
      <c r="AE34" s="151">
        <f t="shared" si="17"/>
        <v>0</v>
      </c>
      <c r="AF34" s="152">
        <v>0.0</v>
      </c>
      <c r="AG34" s="149">
        <v>4.08</v>
      </c>
      <c r="AH34" s="159">
        <v>16838.0</v>
      </c>
      <c r="AI34" s="153">
        <f t="shared" si="19"/>
        <v>93</v>
      </c>
      <c r="AJ34" s="13">
        <f t="shared" si="37"/>
        <v>379.44</v>
      </c>
      <c r="AK34" s="149">
        <v>2.06</v>
      </c>
      <c r="AL34" s="159">
        <v>9296.0</v>
      </c>
      <c r="AM34" s="153">
        <f t="shared" si="21"/>
        <v>44</v>
      </c>
      <c r="AN34" s="13">
        <f t="shared" si="38"/>
        <v>90.64</v>
      </c>
      <c r="AO34" s="154">
        <f t="shared" si="22"/>
        <v>470.08</v>
      </c>
      <c r="AP34" s="154"/>
      <c r="AQ34" s="149">
        <v>4.08</v>
      </c>
      <c r="AR34" s="159">
        <v>16950.0</v>
      </c>
      <c r="AS34" s="150">
        <f t="shared" si="24"/>
        <v>112</v>
      </c>
      <c r="AT34" s="13">
        <f t="shared" si="25"/>
        <v>456.96</v>
      </c>
      <c r="AU34" s="149">
        <v>2.06</v>
      </c>
      <c r="AV34" s="159">
        <v>9348.0</v>
      </c>
      <c r="AW34" s="150">
        <f t="shared" si="27"/>
        <v>52</v>
      </c>
      <c r="AX34" s="13">
        <f t="shared" si="28"/>
        <v>107.12</v>
      </c>
      <c r="AY34" s="154">
        <f t="shared" si="29"/>
        <v>564.08</v>
      </c>
      <c r="AZ34" s="154"/>
      <c r="BA34" s="149">
        <v>4.08</v>
      </c>
      <c r="BB34" s="159">
        <v>17070.0</v>
      </c>
      <c r="BC34" s="150">
        <f t="shared" si="31"/>
        <v>120</v>
      </c>
      <c r="BD34" s="13">
        <f t="shared" si="32"/>
        <v>489.6</v>
      </c>
      <c r="BE34" s="149">
        <v>2.06</v>
      </c>
      <c r="BF34" s="159">
        <v>9385.0</v>
      </c>
      <c r="BG34" s="150">
        <f t="shared" si="34"/>
        <v>37</v>
      </c>
      <c r="BH34" s="13">
        <f t="shared" si="35"/>
        <v>76.22</v>
      </c>
      <c r="BI34" s="154">
        <f t="shared" si="36"/>
        <v>565.82</v>
      </c>
      <c r="BJ34" s="154"/>
      <c r="BK34" s="155"/>
      <c r="BL34" s="150"/>
      <c r="BM34" s="150"/>
      <c r="BN34" s="13"/>
      <c r="BO34" s="155"/>
      <c r="BP34" s="150"/>
      <c r="BQ34" s="150"/>
      <c r="BR34" s="13"/>
      <c r="BS34" s="154"/>
      <c r="BT34" s="152"/>
      <c r="BU34" s="155"/>
      <c r="BV34" s="150"/>
      <c r="BW34" s="150"/>
      <c r="BX34" s="13"/>
      <c r="BY34" s="155"/>
      <c r="BZ34" s="150"/>
      <c r="CA34" s="150"/>
      <c r="CB34" s="13"/>
      <c r="CC34" s="154"/>
      <c r="CD34" s="152"/>
      <c r="CE34" s="155"/>
      <c r="CF34" s="159"/>
      <c r="CG34" s="153"/>
      <c r="CH34" s="13"/>
      <c r="CI34" s="155"/>
      <c r="CJ34" s="159"/>
      <c r="CK34" s="153"/>
      <c r="CL34" s="13"/>
      <c r="CM34" s="154"/>
      <c r="CN34" s="152"/>
      <c r="CO34" s="155"/>
      <c r="CP34" s="159"/>
      <c r="CQ34" s="150"/>
      <c r="CR34" s="13"/>
      <c r="CS34" s="155"/>
      <c r="CT34" s="159"/>
      <c r="CU34" s="150"/>
      <c r="CV34" s="13"/>
      <c r="CW34" s="154"/>
      <c r="CX34" s="154"/>
      <c r="CY34" s="155"/>
      <c r="CZ34" s="159"/>
      <c r="DA34" s="150"/>
      <c r="DB34" s="42"/>
      <c r="DC34" s="155"/>
      <c r="DD34" s="159"/>
      <c r="DE34" s="150"/>
      <c r="DF34" s="42"/>
      <c r="DG34" s="156"/>
      <c r="DH34" s="154"/>
      <c r="DI34" s="155"/>
      <c r="DJ34" s="150"/>
      <c r="DK34" s="150"/>
      <c r="DL34" s="42"/>
      <c r="DM34" s="155"/>
      <c r="DN34" s="150"/>
      <c r="DO34" s="150"/>
      <c r="DP34" s="42"/>
      <c r="DQ34" s="154"/>
      <c r="DR34" s="154"/>
      <c r="DS34" s="157"/>
      <c r="DT34" s="158"/>
      <c r="DU34" s="34"/>
    </row>
    <row r="35" ht="12.75" customHeight="1">
      <c r="A35" s="48" t="s">
        <v>137</v>
      </c>
      <c r="B35" s="36" t="s">
        <v>138</v>
      </c>
      <c r="C35" s="149">
        <v>4.08</v>
      </c>
      <c r="D35" s="159">
        <v>35044.0</v>
      </c>
      <c r="E35" s="150">
        <f>D35-33694</f>
        <v>1350</v>
      </c>
      <c r="F35" s="13">
        <f t="shared" si="1"/>
        <v>5508</v>
      </c>
      <c r="G35" s="149">
        <v>2.06</v>
      </c>
      <c r="H35" s="159">
        <v>17583.0</v>
      </c>
      <c r="I35" s="150">
        <f>H35-16905</f>
        <v>678</v>
      </c>
      <c r="J35" s="13">
        <f t="shared" si="2"/>
        <v>1396.68</v>
      </c>
      <c r="K35" s="151">
        <f t="shared" si="3"/>
        <v>6904.68</v>
      </c>
      <c r="L35" s="152">
        <v>6905.0</v>
      </c>
      <c r="M35" s="149">
        <v>4.08</v>
      </c>
      <c r="N35" s="159">
        <v>36060.0</v>
      </c>
      <c r="O35" s="153">
        <f t="shared" si="5"/>
        <v>1016</v>
      </c>
      <c r="P35" s="13">
        <f t="shared" si="6"/>
        <v>4145.28</v>
      </c>
      <c r="Q35" s="149">
        <v>2.06</v>
      </c>
      <c r="R35" s="159">
        <v>18089.0</v>
      </c>
      <c r="S35" s="153">
        <f t="shared" si="8"/>
        <v>506</v>
      </c>
      <c r="T35" s="13">
        <f t="shared" si="9"/>
        <v>1042.36</v>
      </c>
      <c r="U35" s="151">
        <f t="shared" si="10"/>
        <v>5187.64</v>
      </c>
      <c r="V35" s="152">
        <v>5188.0</v>
      </c>
      <c r="W35" s="149">
        <v>4.08</v>
      </c>
      <c r="X35" s="159">
        <v>37218.0</v>
      </c>
      <c r="Y35" s="150">
        <f t="shared" si="12"/>
        <v>1158</v>
      </c>
      <c r="Z35" s="13">
        <f t="shared" si="13"/>
        <v>4724.64</v>
      </c>
      <c r="AA35" s="149">
        <v>2.06</v>
      </c>
      <c r="AB35" s="159">
        <v>18683.0</v>
      </c>
      <c r="AC35" s="150">
        <f t="shared" si="15"/>
        <v>594</v>
      </c>
      <c r="AD35" s="13">
        <f t="shared" si="16"/>
        <v>1223.64</v>
      </c>
      <c r="AE35" s="151">
        <f t="shared" si="17"/>
        <v>5948.28</v>
      </c>
      <c r="AF35" s="152">
        <v>5948.0</v>
      </c>
      <c r="AG35" s="149">
        <v>4.08</v>
      </c>
      <c r="AH35" s="159">
        <v>37544.0</v>
      </c>
      <c r="AI35" s="153">
        <f t="shared" si="19"/>
        <v>326</v>
      </c>
      <c r="AJ35" s="13">
        <f t="shared" si="37"/>
        <v>1330.08</v>
      </c>
      <c r="AK35" s="149">
        <v>2.06</v>
      </c>
      <c r="AL35" s="159">
        <v>18823.0</v>
      </c>
      <c r="AM35" s="153">
        <f t="shared" si="21"/>
        <v>140</v>
      </c>
      <c r="AN35" s="13">
        <f t="shared" si="38"/>
        <v>288.4</v>
      </c>
      <c r="AO35" s="154">
        <f t="shared" si="22"/>
        <v>1618.48</v>
      </c>
      <c r="AP35" s="152">
        <v>1618.0</v>
      </c>
      <c r="AQ35" s="149">
        <v>4.08</v>
      </c>
      <c r="AR35" s="159">
        <v>37814.0</v>
      </c>
      <c r="AS35" s="150">
        <f t="shared" si="24"/>
        <v>270</v>
      </c>
      <c r="AT35" s="13">
        <f t="shared" si="25"/>
        <v>1101.6</v>
      </c>
      <c r="AU35" s="149">
        <v>2.06</v>
      </c>
      <c r="AV35" s="159">
        <v>18920.0</v>
      </c>
      <c r="AW35" s="150">
        <f t="shared" si="27"/>
        <v>97</v>
      </c>
      <c r="AX35" s="13">
        <f t="shared" si="28"/>
        <v>199.82</v>
      </c>
      <c r="AY35" s="154">
        <f t="shared" si="29"/>
        <v>1301.42</v>
      </c>
      <c r="AZ35" s="152">
        <v>1301.0</v>
      </c>
      <c r="BA35" s="149">
        <v>4.08</v>
      </c>
      <c r="BB35" s="159">
        <v>38038.0</v>
      </c>
      <c r="BC35" s="150">
        <f t="shared" si="31"/>
        <v>224</v>
      </c>
      <c r="BD35" s="13">
        <f t="shared" si="32"/>
        <v>913.92</v>
      </c>
      <c r="BE35" s="149">
        <v>2.06</v>
      </c>
      <c r="BF35" s="159">
        <v>18998.0</v>
      </c>
      <c r="BG35" s="150">
        <f t="shared" si="34"/>
        <v>78</v>
      </c>
      <c r="BH35" s="13">
        <f t="shared" si="35"/>
        <v>160.68</v>
      </c>
      <c r="BI35" s="154">
        <f t="shared" si="36"/>
        <v>1074.6</v>
      </c>
      <c r="BJ35" s="154"/>
      <c r="BK35" s="155"/>
      <c r="BL35" s="150"/>
      <c r="BM35" s="150"/>
      <c r="BN35" s="13"/>
      <c r="BO35" s="155"/>
      <c r="BP35" s="150"/>
      <c r="BQ35" s="150"/>
      <c r="BR35" s="13"/>
      <c r="BS35" s="154"/>
      <c r="BT35" s="154"/>
      <c r="BU35" s="155"/>
      <c r="BV35" s="150"/>
      <c r="BW35" s="150"/>
      <c r="BX35" s="13"/>
      <c r="BY35" s="155"/>
      <c r="BZ35" s="150"/>
      <c r="CA35" s="150"/>
      <c r="CB35" s="13"/>
      <c r="CC35" s="154"/>
      <c r="CD35" s="152"/>
      <c r="CE35" s="155"/>
      <c r="CF35" s="159"/>
      <c r="CG35" s="153"/>
      <c r="CH35" s="13"/>
      <c r="CI35" s="155"/>
      <c r="CJ35" s="159"/>
      <c r="CK35" s="153"/>
      <c r="CL35" s="13"/>
      <c r="CM35" s="154"/>
      <c r="CN35" s="152"/>
      <c r="CO35" s="155"/>
      <c r="CP35" s="159"/>
      <c r="CQ35" s="150"/>
      <c r="CR35" s="13"/>
      <c r="CS35" s="155"/>
      <c r="CT35" s="159"/>
      <c r="CU35" s="150"/>
      <c r="CV35" s="13"/>
      <c r="CW35" s="154"/>
      <c r="CX35" s="152"/>
      <c r="CY35" s="155"/>
      <c r="CZ35" s="159"/>
      <c r="DA35" s="150"/>
      <c r="DB35" s="42"/>
      <c r="DC35" s="155"/>
      <c r="DD35" s="159"/>
      <c r="DE35" s="150"/>
      <c r="DF35" s="42"/>
      <c r="DG35" s="156"/>
      <c r="DH35" s="154"/>
      <c r="DI35" s="155"/>
      <c r="DJ35" s="150"/>
      <c r="DK35" s="150"/>
      <c r="DL35" s="42"/>
      <c r="DM35" s="155"/>
      <c r="DN35" s="150"/>
      <c r="DO35" s="150"/>
      <c r="DP35" s="42"/>
      <c r="DQ35" s="154"/>
      <c r="DR35" s="154"/>
      <c r="DS35" s="157"/>
      <c r="DT35" s="158"/>
      <c r="DU35" s="34"/>
    </row>
    <row r="36" ht="12.75" customHeight="1">
      <c r="A36" s="48" t="s">
        <v>139</v>
      </c>
      <c r="B36" s="36" t="s">
        <v>140</v>
      </c>
      <c r="C36" s="149">
        <v>4.08</v>
      </c>
      <c r="D36" s="159">
        <v>43973.0</v>
      </c>
      <c r="E36" s="150">
        <f>D36-41764</f>
        <v>2209</v>
      </c>
      <c r="F36" s="13">
        <f t="shared" si="1"/>
        <v>9012.72</v>
      </c>
      <c r="G36" s="149">
        <v>2.06</v>
      </c>
      <c r="H36" s="159">
        <v>23165.0</v>
      </c>
      <c r="I36" s="150">
        <f>H36-22048</f>
        <v>1117</v>
      </c>
      <c r="J36" s="13">
        <f t="shared" si="2"/>
        <v>2301.02</v>
      </c>
      <c r="K36" s="151">
        <f t="shared" si="3"/>
        <v>11313.74</v>
      </c>
      <c r="L36" s="152">
        <v>11314.0</v>
      </c>
      <c r="M36" s="149">
        <v>4.08</v>
      </c>
      <c r="N36" s="159">
        <v>45924.0</v>
      </c>
      <c r="O36" s="153">
        <f t="shared" si="5"/>
        <v>1951</v>
      </c>
      <c r="P36" s="13">
        <f t="shared" si="6"/>
        <v>7960.08</v>
      </c>
      <c r="Q36" s="149">
        <v>2.06</v>
      </c>
      <c r="R36" s="159">
        <v>24153.0</v>
      </c>
      <c r="S36" s="153">
        <f t="shared" si="8"/>
        <v>988</v>
      </c>
      <c r="T36" s="13">
        <f t="shared" si="9"/>
        <v>2035.28</v>
      </c>
      <c r="U36" s="151">
        <f t="shared" si="10"/>
        <v>9995.36</v>
      </c>
      <c r="V36" s="152">
        <v>9995.0</v>
      </c>
      <c r="W36" s="149">
        <v>4.08</v>
      </c>
      <c r="X36" s="159">
        <v>48167.0</v>
      </c>
      <c r="Y36" s="150">
        <f t="shared" si="12"/>
        <v>2243</v>
      </c>
      <c r="Z36" s="13">
        <f t="shared" si="13"/>
        <v>9151.44</v>
      </c>
      <c r="AA36" s="149">
        <v>2.06</v>
      </c>
      <c r="AB36" s="159">
        <v>25321.0</v>
      </c>
      <c r="AC36" s="150">
        <f t="shared" si="15"/>
        <v>1168</v>
      </c>
      <c r="AD36" s="13">
        <f t="shared" si="16"/>
        <v>2406.08</v>
      </c>
      <c r="AE36" s="151">
        <f t="shared" si="17"/>
        <v>11557.52</v>
      </c>
      <c r="AF36" s="152">
        <v>11558.0</v>
      </c>
      <c r="AG36" s="149">
        <v>4.08</v>
      </c>
      <c r="AH36" s="159">
        <v>49572.0</v>
      </c>
      <c r="AI36" s="153">
        <f t="shared" si="19"/>
        <v>1405</v>
      </c>
      <c r="AJ36" s="13">
        <f t="shared" si="37"/>
        <v>5732.4</v>
      </c>
      <c r="AK36" s="149">
        <v>2.06</v>
      </c>
      <c r="AL36" s="159">
        <v>26139.0</v>
      </c>
      <c r="AM36" s="153">
        <f t="shared" si="21"/>
        <v>818</v>
      </c>
      <c r="AN36" s="13">
        <f t="shared" si="38"/>
        <v>1685.08</v>
      </c>
      <c r="AO36" s="154">
        <f t="shared" si="22"/>
        <v>7417.48</v>
      </c>
      <c r="AP36" s="45">
        <v>7417.0</v>
      </c>
      <c r="AQ36" s="149">
        <v>4.08</v>
      </c>
      <c r="AR36" s="159">
        <v>50173.0</v>
      </c>
      <c r="AS36" s="150">
        <f t="shared" si="24"/>
        <v>601</v>
      </c>
      <c r="AT36" s="13">
        <f t="shared" si="25"/>
        <v>2452.08</v>
      </c>
      <c r="AU36" s="149">
        <v>2.06</v>
      </c>
      <c r="AV36" s="159">
        <v>26489.0</v>
      </c>
      <c r="AW36" s="150">
        <f t="shared" si="27"/>
        <v>350</v>
      </c>
      <c r="AX36" s="13">
        <f t="shared" si="28"/>
        <v>721</v>
      </c>
      <c r="AY36" s="154">
        <f t="shared" si="29"/>
        <v>3173.08</v>
      </c>
      <c r="AZ36" s="152">
        <v>3173.0</v>
      </c>
      <c r="BA36" s="149">
        <v>4.08</v>
      </c>
      <c r="BB36" s="159">
        <v>50485.0</v>
      </c>
      <c r="BC36" s="150">
        <f t="shared" si="31"/>
        <v>312</v>
      </c>
      <c r="BD36" s="13">
        <f t="shared" si="32"/>
        <v>1272.96</v>
      </c>
      <c r="BE36" s="149">
        <v>2.06</v>
      </c>
      <c r="BF36" s="159">
        <v>26659.0</v>
      </c>
      <c r="BG36" s="150">
        <f t="shared" si="34"/>
        <v>170</v>
      </c>
      <c r="BH36" s="13">
        <f t="shared" si="35"/>
        <v>350.2</v>
      </c>
      <c r="BI36" s="154">
        <f t="shared" si="36"/>
        <v>1623.16</v>
      </c>
      <c r="BJ36" s="160">
        <v>120.0</v>
      </c>
      <c r="BK36" s="155"/>
      <c r="BL36" s="150"/>
      <c r="BM36" s="150"/>
      <c r="BN36" s="13"/>
      <c r="BO36" s="155"/>
      <c r="BP36" s="150"/>
      <c r="BQ36" s="150"/>
      <c r="BR36" s="13"/>
      <c r="BS36" s="154"/>
      <c r="BT36" s="154"/>
      <c r="BU36" s="155"/>
      <c r="BV36" s="150"/>
      <c r="BW36" s="150"/>
      <c r="BX36" s="13"/>
      <c r="BY36" s="155"/>
      <c r="BZ36" s="150"/>
      <c r="CA36" s="150"/>
      <c r="CB36" s="13"/>
      <c r="CC36" s="154"/>
      <c r="CD36" s="154"/>
      <c r="CE36" s="155"/>
      <c r="CF36" s="159"/>
      <c r="CG36" s="153"/>
      <c r="CH36" s="13"/>
      <c r="CI36" s="155"/>
      <c r="CJ36" s="159"/>
      <c r="CK36" s="153"/>
      <c r="CL36" s="13"/>
      <c r="CM36" s="154"/>
      <c r="CN36" s="152"/>
      <c r="CO36" s="155"/>
      <c r="CP36" s="159"/>
      <c r="CQ36" s="150"/>
      <c r="CR36" s="13"/>
      <c r="CS36" s="155"/>
      <c r="CT36" s="159"/>
      <c r="CU36" s="150"/>
      <c r="CV36" s="13"/>
      <c r="CW36" s="154"/>
      <c r="CX36" s="152"/>
      <c r="CY36" s="155"/>
      <c r="CZ36" s="159"/>
      <c r="DA36" s="150"/>
      <c r="DB36" s="42"/>
      <c r="DC36" s="155"/>
      <c r="DD36" s="159"/>
      <c r="DE36" s="150"/>
      <c r="DF36" s="42"/>
      <c r="DG36" s="156"/>
      <c r="DH36" s="152"/>
      <c r="DI36" s="155"/>
      <c r="DJ36" s="150"/>
      <c r="DK36" s="150"/>
      <c r="DL36" s="42"/>
      <c r="DM36" s="155"/>
      <c r="DN36" s="150"/>
      <c r="DO36" s="150"/>
      <c r="DP36" s="42"/>
      <c r="DQ36" s="154"/>
      <c r="DR36" s="152"/>
      <c r="DS36" s="157"/>
      <c r="DT36" s="158"/>
      <c r="DU36" s="34"/>
    </row>
    <row r="37" ht="12.75" customHeight="1">
      <c r="A37" s="48" t="s">
        <v>141</v>
      </c>
      <c r="B37" s="36" t="s">
        <v>142</v>
      </c>
      <c r="C37" s="149">
        <v>4.08</v>
      </c>
      <c r="D37" s="159">
        <v>19551.0</v>
      </c>
      <c r="E37" s="150">
        <f>D37-17256</f>
        <v>2295</v>
      </c>
      <c r="F37" s="13">
        <f t="shared" si="1"/>
        <v>9363.6</v>
      </c>
      <c r="G37" s="149">
        <v>2.06</v>
      </c>
      <c r="H37" s="159">
        <v>9372.0</v>
      </c>
      <c r="I37" s="150">
        <f>H37-8271</f>
        <v>1101</v>
      </c>
      <c r="J37" s="13">
        <f t="shared" si="2"/>
        <v>2268.06</v>
      </c>
      <c r="K37" s="151">
        <f t="shared" si="3"/>
        <v>11631.66</v>
      </c>
      <c r="L37" s="152">
        <v>11632.0</v>
      </c>
      <c r="M37" s="149">
        <v>4.08</v>
      </c>
      <c r="N37" s="159">
        <v>21360.0</v>
      </c>
      <c r="O37" s="153">
        <f t="shared" si="5"/>
        <v>1809</v>
      </c>
      <c r="P37" s="13">
        <f t="shared" si="6"/>
        <v>7380.72</v>
      </c>
      <c r="Q37" s="149">
        <v>2.06</v>
      </c>
      <c r="R37" s="159">
        <v>10275.0</v>
      </c>
      <c r="S37" s="153">
        <f t="shared" si="8"/>
        <v>903</v>
      </c>
      <c r="T37" s="13">
        <f t="shared" si="9"/>
        <v>1860.18</v>
      </c>
      <c r="U37" s="151">
        <f t="shared" si="10"/>
        <v>9240.9</v>
      </c>
      <c r="V37" s="152">
        <v>9241.0</v>
      </c>
      <c r="W37" s="149">
        <v>4.08</v>
      </c>
      <c r="X37" s="159">
        <v>23285.0</v>
      </c>
      <c r="Y37" s="150">
        <f t="shared" si="12"/>
        <v>1925</v>
      </c>
      <c r="Z37" s="13">
        <f t="shared" si="13"/>
        <v>7854</v>
      </c>
      <c r="AA37" s="149">
        <v>2.06</v>
      </c>
      <c r="AB37" s="159">
        <v>11237.0</v>
      </c>
      <c r="AC37" s="150">
        <f t="shared" si="15"/>
        <v>962</v>
      </c>
      <c r="AD37" s="13">
        <f t="shared" si="16"/>
        <v>1981.72</v>
      </c>
      <c r="AE37" s="151">
        <f t="shared" si="17"/>
        <v>9835.72</v>
      </c>
      <c r="AF37" s="152">
        <v>9836.0</v>
      </c>
      <c r="AG37" s="149">
        <v>4.08</v>
      </c>
      <c r="AH37" s="159">
        <v>24238.0</v>
      </c>
      <c r="AI37" s="153">
        <f t="shared" si="19"/>
        <v>953</v>
      </c>
      <c r="AJ37" s="13">
        <f t="shared" si="37"/>
        <v>3888.24</v>
      </c>
      <c r="AK37" s="149">
        <v>2.06</v>
      </c>
      <c r="AL37" s="159">
        <v>11728.0</v>
      </c>
      <c r="AM37" s="153">
        <f t="shared" si="21"/>
        <v>491</v>
      </c>
      <c r="AN37" s="13">
        <f t="shared" si="38"/>
        <v>1011.46</v>
      </c>
      <c r="AO37" s="154">
        <f t="shared" si="22"/>
        <v>4899.7</v>
      </c>
      <c r="AP37" s="152">
        <v>4900.0</v>
      </c>
      <c r="AQ37" s="149">
        <v>4.08</v>
      </c>
      <c r="AR37" s="159">
        <v>24685.0</v>
      </c>
      <c r="AS37" s="150">
        <f t="shared" si="24"/>
        <v>447</v>
      </c>
      <c r="AT37" s="13">
        <f t="shared" si="25"/>
        <v>1823.76</v>
      </c>
      <c r="AU37" s="149">
        <v>2.06</v>
      </c>
      <c r="AV37" s="159">
        <v>11929.0</v>
      </c>
      <c r="AW37" s="150">
        <f t="shared" si="27"/>
        <v>201</v>
      </c>
      <c r="AX37" s="13">
        <f t="shared" si="28"/>
        <v>414.06</v>
      </c>
      <c r="AY37" s="154">
        <f t="shared" si="29"/>
        <v>2237.82</v>
      </c>
      <c r="AZ37" s="152">
        <v>2238.0</v>
      </c>
      <c r="BA37" s="149">
        <v>4.08</v>
      </c>
      <c r="BB37" s="159">
        <v>24875.0</v>
      </c>
      <c r="BC37" s="150">
        <f t="shared" si="31"/>
        <v>190</v>
      </c>
      <c r="BD37" s="13">
        <f t="shared" si="32"/>
        <v>775.2</v>
      </c>
      <c r="BE37" s="149">
        <v>2.06</v>
      </c>
      <c r="BF37" s="159">
        <v>12016.0</v>
      </c>
      <c r="BG37" s="150">
        <f t="shared" si="34"/>
        <v>87</v>
      </c>
      <c r="BH37" s="13">
        <f t="shared" si="35"/>
        <v>179.22</v>
      </c>
      <c r="BI37" s="154">
        <f t="shared" si="36"/>
        <v>954.42</v>
      </c>
      <c r="BJ37" s="154"/>
      <c r="BK37" s="155"/>
      <c r="BL37" s="150"/>
      <c r="BM37" s="150"/>
      <c r="BN37" s="13"/>
      <c r="BO37" s="155"/>
      <c r="BP37" s="150"/>
      <c r="BQ37" s="150"/>
      <c r="BR37" s="13"/>
      <c r="BS37" s="154"/>
      <c r="BT37" s="154"/>
      <c r="BU37" s="155"/>
      <c r="BV37" s="150"/>
      <c r="BW37" s="150"/>
      <c r="BX37" s="13"/>
      <c r="BY37" s="155"/>
      <c r="BZ37" s="150"/>
      <c r="CA37" s="150"/>
      <c r="CB37" s="13"/>
      <c r="CC37" s="154"/>
      <c r="CD37" s="152"/>
      <c r="CE37" s="155"/>
      <c r="CF37" s="159"/>
      <c r="CG37" s="153"/>
      <c r="CH37" s="13"/>
      <c r="CI37" s="155"/>
      <c r="CJ37" s="159"/>
      <c r="CK37" s="153"/>
      <c r="CL37" s="13"/>
      <c r="CM37" s="154"/>
      <c r="CN37" s="152"/>
      <c r="CO37" s="155"/>
      <c r="CP37" s="159"/>
      <c r="CQ37" s="150"/>
      <c r="CR37" s="13"/>
      <c r="CS37" s="155"/>
      <c r="CT37" s="159"/>
      <c r="CU37" s="150"/>
      <c r="CV37" s="13"/>
      <c r="CW37" s="154"/>
      <c r="CX37" s="152"/>
      <c r="CY37" s="155"/>
      <c r="CZ37" s="159"/>
      <c r="DA37" s="150"/>
      <c r="DB37" s="42"/>
      <c r="DC37" s="155"/>
      <c r="DD37" s="159"/>
      <c r="DE37" s="150"/>
      <c r="DF37" s="42"/>
      <c r="DG37" s="156"/>
      <c r="DH37" s="154"/>
      <c r="DI37" s="155"/>
      <c r="DJ37" s="150"/>
      <c r="DK37" s="150"/>
      <c r="DL37" s="42"/>
      <c r="DM37" s="155"/>
      <c r="DN37" s="150"/>
      <c r="DO37" s="150"/>
      <c r="DP37" s="42"/>
      <c r="DQ37" s="154"/>
      <c r="DR37" s="154"/>
      <c r="DS37" s="157"/>
      <c r="DT37" s="158"/>
      <c r="DU37" s="34"/>
    </row>
    <row r="38" ht="12.75" customHeight="1">
      <c r="A38" s="48" t="s">
        <v>143</v>
      </c>
      <c r="B38" s="36" t="s">
        <v>144</v>
      </c>
      <c r="C38" s="149">
        <v>4.08</v>
      </c>
      <c r="D38" s="159">
        <v>8759.0</v>
      </c>
      <c r="E38" s="150">
        <f>D38-8082</f>
        <v>677</v>
      </c>
      <c r="F38" s="13">
        <f t="shared" si="1"/>
        <v>2762.16</v>
      </c>
      <c r="G38" s="149">
        <v>2.06</v>
      </c>
      <c r="H38" s="159">
        <v>4315.0</v>
      </c>
      <c r="I38" s="150">
        <f>H38-3976</f>
        <v>339</v>
      </c>
      <c r="J38" s="13">
        <f t="shared" si="2"/>
        <v>698.34</v>
      </c>
      <c r="K38" s="151">
        <f t="shared" si="3"/>
        <v>3460.5</v>
      </c>
      <c r="L38" s="152">
        <v>3461.0</v>
      </c>
      <c r="M38" s="149">
        <v>4.08</v>
      </c>
      <c r="N38" s="159">
        <v>9275.0</v>
      </c>
      <c r="O38" s="153">
        <f t="shared" si="5"/>
        <v>516</v>
      </c>
      <c r="P38" s="13">
        <f t="shared" si="6"/>
        <v>2105.28</v>
      </c>
      <c r="Q38" s="149">
        <v>2.06</v>
      </c>
      <c r="R38" s="159">
        <v>4562.0</v>
      </c>
      <c r="S38" s="153">
        <f t="shared" si="8"/>
        <v>247</v>
      </c>
      <c r="T38" s="13">
        <f t="shared" si="9"/>
        <v>508.82</v>
      </c>
      <c r="U38" s="151">
        <f t="shared" si="10"/>
        <v>2614.1</v>
      </c>
      <c r="V38" s="152">
        <v>2614.0</v>
      </c>
      <c r="W38" s="149">
        <v>4.08</v>
      </c>
      <c r="X38" s="159">
        <v>9907.0</v>
      </c>
      <c r="Y38" s="150">
        <f t="shared" si="12"/>
        <v>632</v>
      </c>
      <c r="Z38" s="13">
        <f t="shared" si="13"/>
        <v>2578.56</v>
      </c>
      <c r="AA38" s="149">
        <v>2.06</v>
      </c>
      <c r="AB38" s="159">
        <v>4874.0</v>
      </c>
      <c r="AC38" s="150">
        <f t="shared" si="15"/>
        <v>312</v>
      </c>
      <c r="AD38" s="13">
        <f t="shared" si="16"/>
        <v>642.72</v>
      </c>
      <c r="AE38" s="151">
        <f t="shared" si="17"/>
        <v>3221.28</v>
      </c>
      <c r="AF38" s="152">
        <v>3221.0</v>
      </c>
      <c r="AG38" s="149">
        <v>4.08</v>
      </c>
      <c r="AH38" s="159">
        <v>10191.0</v>
      </c>
      <c r="AI38" s="153">
        <f t="shared" si="19"/>
        <v>284</v>
      </c>
      <c r="AJ38" s="13">
        <f t="shared" si="37"/>
        <v>1158.72</v>
      </c>
      <c r="AK38" s="149">
        <v>2.06</v>
      </c>
      <c r="AL38" s="159">
        <v>5012.0</v>
      </c>
      <c r="AM38" s="153">
        <f t="shared" si="21"/>
        <v>138</v>
      </c>
      <c r="AN38" s="13">
        <f t="shared" si="38"/>
        <v>284.28</v>
      </c>
      <c r="AO38" s="154">
        <f t="shared" si="22"/>
        <v>1443</v>
      </c>
      <c r="AP38" s="152">
        <v>1443.0</v>
      </c>
      <c r="AQ38" s="149">
        <v>4.08</v>
      </c>
      <c r="AR38" s="159">
        <v>10350.0</v>
      </c>
      <c r="AS38" s="150">
        <f t="shared" si="24"/>
        <v>159</v>
      </c>
      <c r="AT38" s="13">
        <f t="shared" si="25"/>
        <v>648.72</v>
      </c>
      <c r="AU38" s="149">
        <v>2.06</v>
      </c>
      <c r="AV38" s="159">
        <v>5093.0</v>
      </c>
      <c r="AW38" s="150">
        <f t="shared" si="27"/>
        <v>81</v>
      </c>
      <c r="AX38" s="13">
        <f t="shared" si="28"/>
        <v>166.86</v>
      </c>
      <c r="AY38" s="154">
        <f t="shared" si="29"/>
        <v>815.58</v>
      </c>
      <c r="AZ38" s="152">
        <v>816.0</v>
      </c>
      <c r="BA38" s="149">
        <v>4.08</v>
      </c>
      <c r="BB38" s="159">
        <v>10502.0</v>
      </c>
      <c r="BC38" s="150">
        <f t="shared" si="31"/>
        <v>152</v>
      </c>
      <c r="BD38" s="13">
        <f t="shared" si="32"/>
        <v>620.16</v>
      </c>
      <c r="BE38" s="149">
        <v>2.06</v>
      </c>
      <c r="BF38" s="159">
        <v>5149.0</v>
      </c>
      <c r="BG38" s="150">
        <f t="shared" si="34"/>
        <v>56</v>
      </c>
      <c r="BH38" s="13">
        <f t="shared" si="35"/>
        <v>115.36</v>
      </c>
      <c r="BI38" s="154">
        <f t="shared" si="36"/>
        <v>735.52</v>
      </c>
      <c r="BJ38" s="154"/>
      <c r="BK38" s="155"/>
      <c r="BL38" s="150"/>
      <c r="BM38" s="150"/>
      <c r="BN38" s="13"/>
      <c r="BO38" s="155"/>
      <c r="BP38" s="150"/>
      <c r="BQ38" s="150"/>
      <c r="BR38" s="13"/>
      <c r="BS38" s="154"/>
      <c r="BT38" s="154"/>
      <c r="BU38" s="155"/>
      <c r="BV38" s="150"/>
      <c r="BW38" s="150"/>
      <c r="BX38" s="13"/>
      <c r="BY38" s="155"/>
      <c r="BZ38" s="150"/>
      <c r="CA38" s="150"/>
      <c r="CB38" s="13"/>
      <c r="CC38" s="154"/>
      <c r="CD38" s="152"/>
      <c r="CE38" s="155"/>
      <c r="CF38" s="159"/>
      <c r="CG38" s="153"/>
      <c r="CH38" s="13"/>
      <c r="CI38" s="155"/>
      <c r="CJ38" s="159"/>
      <c r="CK38" s="153"/>
      <c r="CL38" s="13"/>
      <c r="CM38" s="154"/>
      <c r="CN38" s="152"/>
      <c r="CO38" s="155"/>
      <c r="CP38" s="159"/>
      <c r="CQ38" s="150"/>
      <c r="CR38" s="13"/>
      <c r="CS38" s="155"/>
      <c r="CT38" s="159"/>
      <c r="CU38" s="150"/>
      <c r="CV38" s="13"/>
      <c r="CW38" s="154"/>
      <c r="CX38" s="152"/>
      <c r="CY38" s="155"/>
      <c r="CZ38" s="159"/>
      <c r="DA38" s="150"/>
      <c r="DB38" s="42"/>
      <c r="DC38" s="155"/>
      <c r="DD38" s="159"/>
      <c r="DE38" s="150"/>
      <c r="DF38" s="42"/>
      <c r="DG38" s="156"/>
      <c r="DH38" s="152"/>
      <c r="DI38" s="155"/>
      <c r="DJ38" s="150"/>
      <c r="DK38" s="150"/>
      <c r="DL38" s="42"/>
      <c r="DM38" s="155"/>
      <c r="DN38" s="150"/>
      <c r="DO38" s="150"/>
      <c r="DP38" s="42"/>
      <c r="DQ38" s="154"/>
      <c r="DR38" s="154"/>
      <c r="DS38" s="157"/>
      <c r="DT38" s="158"/>
      <c r="DU38" s="34"/>
    </row>
    <row r="39" ht="12.75" customHeight="1">
      <c r="A39" s="48" t="s">
        <v>145</v>
      </c>
      <c r="B39" s="36" t="s">
        <v>146</v>
      </c>
      <c r="C39" s="149">
        <v>4.08</v>
      </c>
      <c r="D39" s="159">
        <v>7678.0</v>
      </c>
      <c r="E39" s="150">
        <f>D39-4962</f>
        <v>2716</v>
      </c>
      <c r="F39" s="13">
        <f t="shared" si="1"/>
        <v>11081.28</v>
      </c>
      <c r="G39" s="149">
        <v>2.06</v>
      </c>
      <c r="H39" s="159">
        <v>3240.0</v>
      </c>
      <c r="I39" s="150">
        <f>H39-2001</f>
        <v>1239</v>
      </c>
      <c r="J39" s="13">
        <f t="shared" si="2"/>
        <v>2552.34</v>
      </c>
      <c r="K39" s="151">
        <f t="shared" si="3"/>
        <v>13633.62</v>
      </c>
      <c r="L39" s="152">
        <v>13634.0</v>
      </c>
      <c r="M39" s="149">
        <v>4.08</v>
      </c>
      <c r="N39" s="159">
        <v>10761.0</v>
      </c>
      <c r="O39" s="153">
        <f t="shared" si="5"/>
        <v>3083</v>
      </c>
      <c r="P39" s="13">
        <f t="shared" si="6"/>
        <v>12578.64</v>
      </c>
      <c r="Q39" s="149">
        <v>2.06</v>
      </c>
      <c r="R39" s="159">
        <v>4743.0</v>
      </c>
      <c r="S39" s="153">
        <f t="shared" si="8"/>
        <v>1503</v>
      </c>
      <c r="T39" s="13">
        <f t="shared" si="9"/>
        <v>3096.18</v>
      </c>
      <c r="U39" s="151">
        <f t="shared" si="10"/>
        <v>15674.82</v>
      </c>
      <c r="V39" s="152">
        <v>15675.0</v>
      </c>
      <c r="W39" s="149">
        <v>4.08</v>
      </c>
      <c r="X39" s="159">
        <v>14489.0</v>
      </c>
      <c r="Y39" s="150">
        <f t="shared" si="12"/>
        <v>3728</v>
      </c>
      <c r="Z39" s="13">
        <f t="shared" si="13"/>
        <v>15210.24</v>
      </c>
      <c r="AA39" s="149">
        <v>2.06</v>
      </c>
      <c r="AB39" s="159">
        <v>6581.0</v>
      </c>
      <c r="AC39" s="150">
        <f t="shared" si="15"/>
        <v>1838</v>
      </c>
      <c r="AD39" s="13">
        <f t="shared" si="16"/>
        <v>3786.28</v>
      </c>
      <c r="AE39" s="151">
        <f t="shared" si="17"/>
        <v>18996.52</v>
      </c>
      <c r="AF39" s="152">
        <v>18997.0</v>
      </c>
      <c r="AG39" s="149">
        <v>4.08</v>
      </c>
      <c r="AH39" s="159">
        <v>16368.0</v>
      </c>
      <c r="AI39" s="153">
        <f t="shared" si="19"/>
        <v>1879</v>
      </c>
      <c r="AJ39" s="13">
        <f t="shared" si="37"/>
        <v>7666.32</v>
      </c>
      <c r="AK39" s="149">
        <v>2.06</v>
      </c>
      <c r="AL39" s="159">
        <v>7528.0</v>
      </c>
      <c r="AM39" s="153">
        <f t="shared" si="21"/>
        <v>947</v>
      </c>
      <c r="AN39" s="13">
        <f t="shared" si="38"/>
        <v>1950.82</v>
      </c>
      <c r="AO39" s="154">
        <f t="shared" si="22"/>
        <v>9617.14</v>
      </c>
      <c r="AP39" s="45">
        <v>9617.0</v>
      </c>
      <c r="AQ39" s="149">
        <v>4.08</v>
      </c>
      <c r="AR39" s="159">
        <v>16893.0</v>
      </c>
      <c r="AS39" s="150">
        <f t="shared" si="24"/>
        <v>525</v>
      </c>
      <c r="AT39" s="13">
        <f t="shared" si="25"/>
        <v>2142</v>
      </c>
      <c r="AU39" s="149">
        <v>2.06</v>
      </c>
      <c r="AV39" s="159">
        <v>7809.0</v>
      </c>
      <c r="AW39" s="150">
        <f t="shared" si="27"/>
        <v>281</v>
      </c>
      <c r="AX39" s="13">
        <f t="shared" si="28"/>
        <v>578.86</v>
      </c>
      <c r="AY39" s="154">
        <f t="shared" si="29"/>
        <v>2720.86</v>
      </c>
      <c r="AZ39" s="160">
        <v>1386.0</v>
      </c>
      <c r="BA39" s="149">
        <v>4.08</v>
      </c>
      <c r="BB39" s="159">
        <v>17167.0</v>
      </c>
      <c r="BC39" s="150">
        <f t="shared" si="31"/>
        <v>274</v>
      </c>
      <c r="BD39" s="13">
        <f t="shared" si="32"/>
        <v>1117.92</v>
      </c>
      <c r="BE39" s="149">
        <v>2.06</v>
      </c>
      <c r="BF39" s="159">
        <v>7938.0</v>
      </c>
      <c r="BG39" s="150">
        <f t="shared" si="34"/>
        <v>129</v>
      </c>
      <c r="BH39" s="13">
        <f t="shared" si="35"/>
        <v>265.74</v>
      </c>
      <c r="BI39" s="154">
        <f t="shared" si="36"/>
        <v>1383.66</v>
      </c>
      <c r="BJ39" s="154"/>
      <c r="BK39" s="155"/>
      <c r="BL39" s="150"/>
      <c r="BM39" s="150"/>
      <c r="BN39" s="13"/>
      <c r="BO39" s="155"/>
      <c r="BP39" s="150"/>
      <c r="BQ39" s="150"/>
      <c r="BR39" s="13"/>
      <c r="BS39" s="154"/>
      <c r="BT39" s="154"/>
      <c r="BU39" s="155"/>
      <c r="BV39" s="150"/>
      <c r="BW39" s="150"/>
      <c r="BX39" s="13"/>
      <c r="BY39" s="155"/>
      <c r="BZ39" s="150"/>
      <c r="CA39" s="150"/>
      <c r="CB39" s="13"/>
      <c r="CC39" s="154"/>
      <c r="CD39" s="154"/>
      <c r="CE39" s="155"/>
      <c r="CF39" s="159"/>
      <c r="CG39" s="153"/>
      <c r="CH39" s="13"/>
      <c r="CI39" s="155"/>
      <c r="CJ39" s="159"/>
      <c r="CK39" s="153"/>
      <c r="CL39" s="13"/>
      <c r="CM39" s="154"/>
      <c r="CN39" s="152"/>
      <c r="CO39" s="155"/>
      <c r="CP39" s="159"/>
      <c r="CQ39" s="150"/>
      <c r="CR39" s="13"/>
      <c r="CS39" s="155"/>
      <c r="CT39" s="159"/>
      <c r="CU39" s="150"/>
      <c r="CV39" s="13"/>
      <c r="CW39" s="154"/>
      <c r="CX39" s="152"/>
      <c r="CY39" s="155"/>
      <c r="CZ39" s="159"/>
      <c r="DA39" s="150"/>
      <c r="DB39" s="42"/>
      <c r="DC39" s="155"/>
      <c r="DD39" s="159"/>
      <c r="DE39" s="150"/>
      <c r="DF39" s="42"/>
      <c r="DG39" s="156"/>
      <c r="DH39" s="154"/>
      <c r="DI39" s="155"/>
      <c r="DJ39" s="150"/>
      <c r="DK39" s="150"/>
      <c r="DL39" s="42"/>
      <c r="DM39" s="155"/>
      <c r="DN39" s="150"/>
      <c r="DO39" s="150"/>
      <c r="DP39" s="42"/>
      <c r="DQ39" s="154"/>
      <c r="DR39" s="154"/>
      <c r="DS39" s="157"/>
      <c r="DT39" s="158"/>
      <c r="DU39" s="34"/>
    </row>
    <row r="40" ht="12.75" customHeight="1">
      <c r="A40" s="48" t="s">
        <v>147</v>
      </c>
      <c r="B40" s="36" t="s">
        <v>148</v>
      </c>
      <c r="C40" s="149">
        <v>4.08</v>
      </c>
      <c r="D40" s="159">
        <v>30699.0</v>
      </c>
      <c r="E40" s="150">
        <f>D40-29530</f>
        <v>1169</v>
      </c>
      <c r="F40" s="13">
        <f t="shared" si="1"/>
        <v>4769.52</v>
      </c>
      <c r="G40" s="149">
        <v>2.06</v>
      </c>
      <c r="H40" s="159">
        <v>15458.0</v>
      </c>
      <c r="I40" s="150">
        <f>H40-14798</f>
        <v>660</v>
      </c>
      <c r="J40" s="13">
        <f t="shared" si="2"/>
        <v>1359.6</v>
      </c>
      <c r="K40" s="151">
        <f t="shared" si="3"/>
        <v>6129.12</v>
      </c>
      <c r="L40" s="152">
        <v>6129.0</v>
      </c>
      <c r="M40" s="149">
        <v>4.08</v>
      </c>
      <c r="N40" s="159">
        <v>31714.0</v>
      </c>
      <c r="O40" s="153">
        <f t="shared" si="5"/>
        <v>1015</v>
      </c>
      <c r="P40" s="13">
        <f t="shared" si="6"/>
        <v>4141.2</v>
      </c>
      <c r="Q40" s="149">
        <v>2.06</v>
      </c>
      <c r="R40" s="159">
        <v>16067.0</v>
      </c>
      <c r="S40" s="153">
        <f t="shared" si="8"/>
        <v>609</v>
      </c>
      <c r="T40" s="13">
        <f t="shared" si="9"/>
        <v>1254.54</v>
      </c>
      <c r="U40" s="151">
        <f t="shared" si="10"/>
        <v>5395.74</v>
      </c>
      <c r="V40" s="152">
        <v>5396.0</v>
      </c>
      <c r="W40" s="149">
        <v>4.08</v>
      </c>
      <c r="X40" s="159">
        <v>32649.0</v>
      </c>
      <c r="Y40" s="150">
        <f t="shared" si="12"/>
        <v>935</v>
      </c>
      <c r="Z40" s="13">
        <f t="shared" si="13"/>
        <v>3814.8</v>
      </c>
      <c r="AA40" s="149">
        <v>2.06</v>
      </c>
      <c r="AB40" s="159">
        <v>16614.0</v>
      </c>
      <c r="AC40" s="150">
        <f t="shared" si="15"/>
        <v>547</v>
      </c>
      <c r="AD40" s="13">
        <f t="shared" si="16"/>
        <v>1126.82</v>
      </c>
      <c r="AE40" s="151">
        <f t="shared" si="17"/>
        <v>4941.62</v>
      </c>
      <c r="AF40" s="152">
        <v>4929.0</v>
      </c>
      <c r="AG40" s="149">
        <v>4.08</v>
      </c>
      <c r="AH40" s="159">
        <v>33169.0</v>
      </c>
      <c r="AI40" s="153">
        <f t="shared" si="19"/>
        <v>520</v>
      </c>
      <c r="AJ40" s="13">
        <f t="shared" si="37"/>
        <v>2121.6</v>
      </c>
      <c r="AK40" s="149">
        <v>2.06</v>
      </c>
      <c r="AL40" s="159">
        <v>16871.0</v>
      </c>
      <c r="AM40" s="153">
        <f t="shared" si="21"/>
        <v>257</v>
      </c>
      <c r="AN40" s="13">
        <f t="shared" si="38"/>
        <v>529.42</v>
      </c>
      <c r="AO40" s="154">
        <f t="shared" si="22"/>
        <v>2651.02</v>
      </c>
      <c r="AP40" s="152">
        <v>2651.0</v>
      </c>
      <c r="AQ40" s="149">
        <v>4.08</v>
      </c>
      <c r="AR40" s="159">
        <v>33502.0</v>
      </c>
      <c r="AS40" s="150">
        <f t="shared" si="24"/>
        <v>333</v>
      </c>
      <c r="AT40" s="13">
        <f t="shared" si="25"/>
        <v>1358.64</v>
      </c>
      <c r="AU40" s="149">
        <v>2.06</v>
      </c>
      <c r="AV40" s="159">
        <v>17087.0</v>
      </c>
      <c r="AW40" s="150">
        <f t="shared" si="27"/>
        <v>216</v>
      </c>
      <c r="AX40" s="13">
        <f t="shared" si="28"/>
        <v>444.96</v>
      </c>
      <c r="AY40" s="154">
        <f t="shared" si="29"/>
        <v>1803.6</v>
      </c>
      <c r="AZ40" s="152">
        <v>1804.0</v>
      </c>
      <c r="BA40" s="149">
        <v>4.08</v>
      </c>
      <c r="BB40" s="159">
        <v>33703.0</v>
      </c>
      <c r="BC40" s="150">
        <f t="shared" si="31"/>
        <v>201</v>
      </c>
      <c r="BD40" s="13">
        <f t="shared" si="32"/>
        <v>820.08</v>
      </c>
      <c r="BE40" s="149">
        <v>2.06</v>
      </c>
      <c r="BF40" s="159">
        <v>17201.0</v>
      </c>
      <c r="BG40" s="150">
        <f t="shared" si="34"/>
        <v>114</v>
      </c>
      <c r="BH40" s="13">
        <f t="shared" si="35"/>
        <v>234.84</v>
      </c>
      <c r="BI40" s="154">
        <f t="shared" si="36"/>
        <v>1054.92</v>
      </c>
      <c r="BJ40" s="154"/>
      <c r="BK40" s="155"/>
      <c r="BL40" s="150"/>
      <c r="BM40" s="150"/>
      <c r="BN40" s="13"/>
      <c r="BO40" s="155"/>
      <c r="BP40" s="150"/>
      <c r="BQ40" s="150"/>
      <c r="BR40" s="13"/>
      <c r="BS40" s="154"/>
      <c r="BT40" s="154"/>
      <c r="BU40" s="155"/>
      <c r="BV40" s="150"/>
      <c r="BW40" s="150"/>
      <c r="BX40" s="13"/>
      <c r="BY40" s="155"/>
      <c r="BZ40" s="150"/>
      <c r="CA40" s="150"/>
      <c r="CB40" s="13"/>
      <c r="CC40" s="154"/>
      <c r="CD40" s="152"/>
      <c r="CE40" s="155"/>
      <c r="CF40" s="159"/>
      <c r="CG40" s="153"/>
      <c r="CH40" s="13"/>
      <c r="CI40" s="155"/>
      <c r="CJ40" s="159"/>
      <c r="CK40" s="153"/>
      <c r="CL40" s="13"/>
      <c r="CM40" s="154"/>
      <c r="CN40" s="152"/>
      <c r="CO40" s="155"/>
      <c r="CP40" s="159"/>
      <c r="CQ40" s="150"/>
      <c r="CR40" s="13"/>
      <c r="CS40" s="155"/>
      <c r="CT40" s="159"/>
      <c r="CU40" s="150"/>
      <c r="CV40" s="13"/>
      <c r="CW40" s="154"/>
      <c r="CX40" s="152"/>
      <c r="CY40" s="155"/>
      <c r="CZ40" s="159"/>
      <c r="DA40" s="150"/>
      <c r="DB40" s="42"/>
      <c r="DC40" s="155"/>
      <c r="DD40" s="159"/>
      <c r="DE40" s="150"/>
      <c r="DF40" s="42"/>
      <c r="DG40" s="156"/>
      <c r="DH40" s="154"/>
      <c r="DI40" s="155"/>
      <c r="DJ40" s="150"/>
      <c r="DK40" s="150"/>
      <c r="DL40" s="42"/>
      <c r="DM40" s="155"/>
      <c r="DN40" s="150"/>
      <c r="DO40" s="150"/>
      <c r="DP40" s="42"/>
      <c r="DQ40" s="154"/>
      <c r="DR40" s="154"/>
      <c r="DS40" s="157"/>
      <c r="DT40" s="158"/>
      <c r="DU40" s="34"/>
    </row>
    <row r="41" ht="12.75" customHeight="1">
      <c r="A41" s="48" t="s">
        <v>188</v>
      </c>
      <c r="B41" s="36" t="s">
        <v>150</v>
      </c>
      <c r="C41" s="149">
        <v>4.08</v>
      </c>
      <c r="D41" s="159">
        <v>44841.0</v>
      </c>
      <c r="E41" s="150">
        <f>D41-43607</f>
        <v>1234</v>
      </c>
      <c r="F41" s="13">
        <f t="shared" si="1"/>
        <v>5034.72</v>
      </c>
      <c r="G41" s="149">
        <v>2.06</v>
      </c>
      <c r="H41" s="159">
        <v>22744.0</v>
      </c>
      <c r="I41" s="150">
        <f>H41-22177</f>
        <v>567</v>
      </c>
      <c r="J41" s="13">
        <f t="shared" si="2"/>
        <v>1168.02</v>
      </c>
      <c r="K41" s="151">
        <f t="shared" si="3"/>
        <v>6202.74</v>
      </c>
      <c r="L41" s="152">
        <v>6203.0</v>
      </c>
      <c r="M41" s="149">
        <v>4.08</v>
      </c>
      <c r="N41" s="159">
        <v>45931.0</v>
      </c>
      <c r="O41" s="153">
        <f t="shared" si="5"/>
        <v>1090</v>
      </c>
      <c r="P41" s="13">
        <f t="shared" si="6"/>
        <v>4447.2</v>
      </c>
      <c r="Q41" s="149">
        <v>2.06</v>
      </c>
      <c r="R41" s="159">
        <v>23274.0</v>
      </c>
      <c r="S41" s="153">
        <f t="shared" si="8"/>
        <v>530</v>
      </c>
      <c r="T41" s="13">
        <f t="shared" si="9"/>
        <v>1091.8</v>
      </c>
      <c r="U41" s="151">
        <f t="shared" si="10"/>
        <v>5539</v>
      </c>
      <c r="V41" s="152">
        <v>5539.0</v>
      </c>
      <c r="W41" s="149">
        <v>4.08</v>
      </c>
      <c r="X41" s="159">
        <v>47120.0</v>
      </c>
      <c r="Y41" s="150">
        <f t="shared" si="12"/>
        <v>1189</v>
      </c>
      <c r="Z41" s="13">
        <f t="shared" si="13"/>
        <v>4851.12</v>
      </c>
      <c r="AA41" s="149">
        <v>2.06</v>
      </c>
      <c r="AB41" s="159">
        <v>23925.0</v>
      </c>
      <c r="AC41" s="150">
        <f t="shared" si="15"/>
        <v>651</v>
      </c>
      <c r="AD41" s="13">
        <f t="shared" si="16"/>
        <v>1341.06</v>
      </c>
      <c r="AE41" s="151">
        <f t="shared" si="17"/>
        <v>6192.18</v>
      </c>
      <c r="AF41" s="152">
        <v>6192.0</v>
      </c>
      <c r="AG41" s="149">
        <v>4.08</v>
      </c>
      <c r="AH41" s="159">
        <v>47746.0</v>
      </c>
      <c r="AI41" s="153">
        <f t="shared" si="19"/>
        <v>626</v>
      </c>
      <c r="AJ41" s="13">
        <f t="shared" si="37"/>
        <v>2554.08</v>
      </c>
      <c r="AK41" s="149">
        <v>2.06</v>
      </c>
      <c r="AL41" s="159">
        <v>24309.0</v>
      </c>
      <c r="AM41" s="153">
        <f t="shared" si="21"/>
        <v>384</v>
      </c>
      <c r="AN41" s="13">
        <f t="shared" si="38"/>
        <v>791.04</v>
      </c>
      <c r="AO41" s="154">
        <f t="shared" si="22"/>
        <v>3345.12</v>
      </c>
      <c r="AP41" s="152">
        <v>3345.0</v>
      </c>
      <c r="AQ41" s="149">
        <v>4.08</v>
      </c>
      <c r="AR41" s="159">
        <v>48137.0</v>
      </c>
      <c r="AS41" s="150">
        <f t="shared" si="24"/>
        <v>391</v>
      </c>
      <c r="AT41" s="13">
        <f t="shared" si="25"/>
        <v>1595.28</v>
      </c>
      <c r="AU41" s="149">
        <v>2.06</v>
      </c>
      <c r="AV41" s="159">
        <v>24580.0</v>
      </c>
      <c r="AW41" s="150">
        <f t="shared" si="27"/>
        <v>271</v>
      </c>
      <c r="AX41" s="13">
        <f t="shared" si="28"/>
        <v>558.26</v>
      </c>
      <c r="AY41" s="154">
        <f t="shared" si="29"/>
        <v>2153.54</v>
      </c>
      <c r="AZ41" s="152">
        <v>2154.0</v>
      </c>
      <c r="BA41" s="149">
        <v>4.08</v>
      </c>
      <c r="BB41" s="159">
        <v>48530.0</v>
      </c>
      <c r="BC41" s="150">
        <f t="shared" si="31"/>
        <v>393</v>
      </c>
      <c r="BD41" s="13">
        <f t="shared" si="32"/>
        <v>1603.44</v>
      </c>
      <c r="BE41" s="149">
        <v>2.06</v>
      </c>
      <c r="BF41" s="159">
        <v>24785.0</v>
      </c>
      <c r="BG41" s="150">
        <f t="shared" si="34"/>
        <v>205</v>
      </c>
      <c r="BH41" s="13">
        <f t="shared" si="35"/>
        <v>422.3</v>
      </c>
      <c r="BI41" s="154">
        <f t="shared" si="36"/>
        <v>2025.74</v>
      </c>
      <c r="BJ41" s="154"/>
      <c r="BK41" s="155"/>
      <c r="BL41" s="150"/>
      <c r="BM41" s="150"/>
      <c r="BN41" s="13"/>
      <c r="BO41" s="155"/>
      <c r="BP41" s="150"/>
      <c r="BQ41" s="150"/>
      <c r="BR41" s="13"/>
      <c r="BS41" s="154"/>
      <c r="BT41" s="154"/>
      <c r="BU41" s="155"/>
      <c r="BV41" s="150"/>
      <c r="BW41" s="150"/>
      <c r="BX41" s="13"/>
      <c r="BY41" s="155"/>
      <c r="BZ41" s="150"/>
      <c r="CA41" s="150"/>
      <c r="CB41" s="13"/>
      <c r="CC41" s="154"/>
      <c r="CD41" s="152"/>
      <c r="CE41" s="155"/>
      <c r="CF41" s="159"/>
      <c r="CG41" s="153"/>
      <c r="CH41" s="13"/>
      <c r="CI41" s="155"/>
      <c r="CJ41" s="159"/>
      <c r="CK41" s="153"/>
      <c r="CL41" s="13"/>
      <c r="CM41" s="154"/>
      <c r="CN41" s="152"/>
      <c r="CO41" s="155"/>
      <c r="CP41" s="159"/>
      <c r="CQ41" s="150"/>
      <c r="CR41" s="13"/>
      <c r="CS41" s="155"/>
      <c r="CT41" s="159"/>
      <c r="CU41" s="150"/>
      <c r="CV41" s="13"/>
      <c r="CW41" s="154"/>
      <c r="CX41" s="152"/>
      <c r="CY41" s="155"/>
      <c r="CZ41" s="159"/>
      <c r="DA41" s="150"/>
      <c r="DB41" s="42"/>
      <c r="DC41" s="155"/>
      <c r="DD41" s="159"/>
      <c r="DE41" s="150"/>
      <c r="DF41" s="42"/>
      <c r="DG41" s="156"/>
      <c r="DH41" s="152"/>
      <c r="DI41" s="155"/>
      <c r="DJ41" s="150"/>
      <c r="DK41" s="150"/>
      <c r="DL41" s="42"/>
      <c r="DM41" s="155"/>
      <c r="DN41" s="150"/>
      <c r="DO41" s="150"/>
      <c r="DP41" s="42"/>
      <c r="DQ41" s="154"/>
      <c r="DR41" s="154"/>
      <c r="DS41" s="157"/>
      <c r="DT41" s="158"/>
      <c r="DU41" s="34"/>
    </row>
    <row r="42" ht="12.75" customHeight="1">
      <c r="A42" s="48" t="s">
        <v>189</v>
      </c>
      <c r="B42" s="36" t="s">
        <v>153</v>
      </c>
      <c r="C42" s="149">
        <v>4.08</v>
      </c>
      <c r="D42" s="159">
        <v>63092.0</v>
      </c>
      <c r="E42" s="150">
        <f>D42-61729</f>
        <v>1363</v>
      </c>
      <c r="F42" s="13">
        <f t="shared" si="1"/>
        <v>5561.04</v>
      </c>
      <c r="G42" s="149">
        <v>2.06</v>
      </c>
      <c r="H42" s="159">
        <v>30660.0</v>
      </c>
      <c r="I42" s="150">
        <f>H42-29806</f>
        <v>854</v>
      </c>
      <c r="J42" s="13">
        <f t="shared" si="2"/>
        <v>1759.24</v>
      </c>
      <c r="K42" s="151">
        <f t="shared" si="3"/>
        <v>7320.28</v>
      </c>
      <c r="L42" s="152">
        <v>7320.0</v>
      </c>
      <c r="M42" s="149">
        <v>4.08</v>
      </c>
      <c r="N42" s="159">
        <v>64155.0</v>
      </c>
      <c r="O42" s="153">
        <f t="shared" si="5"/>
        <v>1063</v>
      </c>
      <c r="P42" s="13">
        <f t="shared" si="6"/>
        <v>4337.04</v>
      </c>
      <c r="Q42" s="149">
        <v>2.06</v>
      </c>
      <c r="R42" s="159">
        <v>31492.0</v>
      </c>
      <c r="S42" s="153">
        <f t="shared" si="8"/>
        <v>832</v>
      </c>
      <c r="T42" s="13">
        <f t="shared" si="9"/>
        <v>1713.92</v>
      </c>
      <c r="U42" s="151">
        <f t="shared" si="10"/>
        <v>6050.96</v>
      </c>
      <c r="V42" s="152">
        <v>6051.0</v>
      </c>
      <c r="W42" s="149">
        <v>4.08</v>
      </c>
      <c r="X42" s="159">
        <v>65569.0</v>
      </c>
      <c r="Y42" s="150">
        <f t="shared" si="12"/>
        <v>1414</v>
      </c>
      <c r="Z42" s="13">
        <f t="shared" si="13"/>
        <v>5769.12</v>
      </c>
      <c r="AA42" s="149">
        <v>2.06</v>
      </c>
      <c r="AB42" s="159">
        <v>32702.0</v>
      </c>
      <c r="AC42" s="150">
        <f t="shared" si="15"/>
        <v>1210</v>
      </c>
      <c r="AD42" s="13">
        <f t="shared" si="16"/>
        <v>2492.6</v>
      </c>
      <c r="AE42" s="151">
        <f t="shared" si="17"/>
        <v>8261.72</v>
      </c>
      <c r="AF42" s="152">
        <v>8262.0</v>
      </c>
      <c r="AG42" s="149">
        <v>4.08</v>
      </c>
      <c r="AH42" s="159">
        <v>66193.0</v>
      </c>
      <c r="AI42" s="153">
        <f t="shared" si="19"/>
        <v>624</v>
      </c>
      <c r="AJ42" s="13">
        <f t="shared" si="37"/>
        <v>2545.92</v>
      </c>
      <c r="AK42" s="149">
        <v>2.06</v>
      </c>
      <c r="AL42" s="159">
        <v>33189.0</v>
      </c>
      <c r="AM42" s="153">
        <f t="shared" si="21"/>
        <v>487</v>
      </c>
      <c r="AN42" s="13">
        <f t="shared" si="38"/>
        <v>1003.22</v>
      </c>
      <c r="AO42" s="154">
        <f t="shared" si="22"/>
        <v>3549.14</v>
      </c>
      <c r="AP42" s="152">
        <v>3549.0</v>
      </c>
      <c r="AQ42" s="149">
        <v>4.08</v>
      </c>
      <c r="AR42" s="159">
        <v>66582.0</v>
      </c>
      <c r="AS42" s="150">
        <f t="shared" si="24"/>
        <v>389</v>
      </c>
      <c r="AT42" s="13">
        <f t="shared" si="25"/>
        <v>1587.12</v>
      </c>
      <c r="AU42" s="149">
        <v>2.06</v>
      </c>
      <c r="AV42" s="159">
        <v>33408.0</v>
      </c>
      <c r="AW42" s="150">
        <f t="shared" si="27"/>
        <v>219</v>
      </c>
      <c r="AX42" s="13">
        <f t="shared" si="28"/>
        <v>451.14</v>
      </c>
      <c r="AY42" s="154">
        <f t="shared" si="29"/>
        <v>2038.26</v>
      </c>
      <c r="AZ42" s="152">
        <v>2038.0</v>
      </c>
      <c r="BA42" s="149">
        <v>4.08</v>
      </c>
      <c r="BB42" s="159">
        <v>66921.0</v>
      </c>
      <c r="BC42" s="150">
        <f t="shared" si="31"/>
        <v>339</v>
      </c>
      <c r="BD42" s="13">
        <f t="shared" si="32"/>
        <v>1383.12</v>
      </c>
      <c r="BE42" s="149">
        <v>2.06</v>
      </c>
      <c r="BF42" s="159">
        <v>33541.0</v>
      </c>
      <c r="BG42" s="150">
        <f t="shared" si="34"/>
        <v>133</v>
      </c>
      <c r="BH42" s="13">
        <f t="shared" si="35"/>
        <v>273.98</v>
      </c>
      <c r="BI42" s="154">
        <f t="shared" si="36"/>
        <v>1657.1</v>
      </c>
      <c r="BJ42" s="154"/>
      <c r="BK42" s="155"/>
      <c r="BL42" s="150"/>
      <c r="BM42" s="150"/>
      <c r="BN42" s="13"/>
      <c r="BO42" s="155"/>
      <c r="BP42" s="150"/>
      <c r="BQ42" s="150"/>
      <c r="BR42" s="13"/>
      <c r="BS42" s="154"/>
      <c r="BT42" s="154"/>
      <c r="BU42" s="155"/>
      <c r="BV42" s="150"/>
      <c r="BW42" s="150"/>
      <c r="BX42" s="13"/>
      <c r="BY42" s="155"/>
      <c r="BZ42" s="150"/>
      <c r="CA42" s="150"/>
      <c r="CB42" s="13"/>
      <c r="CC42" s="154"/>
      <c r="CD42" s="152"/>
      <c r="CE42" s="155"/>
      <c r="CF42" s="159"/>
      <c r="CG42" s="153"/>
      <c r="CH42" s="13"/>
      <c r="CI42" s="155"/>
      <c r="CJ42" s="159"/>
      <c r="CK42" s="153"/>
      <c r="CL42" s="13"/>
      <c r="CM42" s="154"/>
      <c r="CN42" s="152"/>
      <c r="CO42" s="155"/>
      <c r="CP42" s="159"/>
      <c r="CQ42" s="150"/>
      <c r="CR42" s="13"/>
      <c r="CS42" s="155"/>
      <c r="CT42" s="159"/>
      <c r="CU42" s="150"/>
      <c r="CV42" s="13"/>
      <c r="CW42" s="154"/>
      <c r="CX42" s="152"/>
      <c r="CY42" s="155"/>
      <c r="CZ42" s="159"/>
      <c r="DA42" s="150"/>
      <c r="DB42" s="42"/>
      <c r="DC42" s="155"/>
      <c r="DD42" s="159"/>
      <c r="DE42" s="150"/>
      <c r="DF42" s="42"/>
      <c r="DG42" s="156"/>
      <c r="DH42" s="152"/>
      <c r="DI42" s="155"/>
      <c r="DJ42" s="150"/>
      <c r="DK42" s="150"/>
      <c r="DL42" s="42"/>
      <c r="DM42" s="155"/>
      <c r="DN42" s="150"/>
      <c r="DO42" s="150"/>
      <c r="DP42" s="42"/>
      <c r="DQ42" s="154"/>
      <c r="DR42" s="154"/>
      <c r="DS42" s="157"/>
      <c r="DT42" s="158"/>
      <c r="DU42" s="34"/>
    </row>
    <row r="43" ht="12.75" customHeight="1">
      <c r="A43" s="48" t="s">
        <v>154</v>
      </c>
      <c r="B43" s="36" t="s">
        <v>155</v>
      </c>
      <c r="C43" s="149">
        <v>4.08</v>
      </c>
      <c r="D43" s="159">
        <v>10869.0</v>
      </c>
      <c r="E43" s="150">
        <f>D43-10077</f>
        <v>792</v>
      </c>
      <c r="F43" s="13">
        <f t="shared" si="1"/>
        <v>3231.36</v>
      </c>
      <c r="G43" s="149">
        <v>2.06</v>
      </c>
      <c r="H43" s="159">
        <v>5201.0</v>
      </c>
      <c r="I43" s="150">
        <f>H43-4834</f>
        <v>367</v>
      </c>
      <c r="J43" s="13">
        <f t="shared" si="2"/>
        <v>756.02</v>
      </c>
      <c r="K43" s="151">
        <f t="shared" si="3"/>
        <v>3987.38</v>
      </c>
      <c r="L43" s="152">
        <v>3987.0</v>
      </c>
      <c r="M43" s="149">
        <v>4.08</v>
      </c>
      <c r="N43" s="159">
        <v>11559.0</v>
      </c>
      <c r="O43" s="153">
        <f t="shared" si="5"/>
        <v>690</v>
      </c>
      <c r="P43" s="13">
        <f t="shared" si="6"/>
        <v>2815.2</v>
      </c>
      <c r="Q43" s="149">
        <v>2.06</v>
      </c>
      <c r="R43" s="159">
        <v>5543.0</v>
      </c>
      <c r="S43" s="153">
        <f t="shared" si="8"/>
        <v>342</v>
      </c>
      <c r="T43" s="13">
        <f t="shared" si="9"/>
        <v>704.52</v>
      </c>
      <c r="U43" s="151">
        <f t="shared" si="10"/>
        <v>3519.72</v>
      </c>
      <c r="V43" s="152">
        <v>3520.0</v>
      </c>
      <c r="W43" s="149">
        <v>4.08</v>
      </c>
      <c r="X43" s="159">
        <v>12317.0</v>
      </c>
      <c r="Y43" s="150">
        <f t="shared" si="12"/>
        <v>758</v>
      </c>
      <c r="Z43" s="13">
        <f t="shared" si="13"/>
        <v>3092.64</v>
      </c>
      <c r="AA43" s="149">
        <v>2.06</v>
      </c>
      <c r="AB43" s="159">
        <v>5930.0</v>
      </c>
      <c r="AC43" s="150">
        <f t="shared" si="15"/>
        <v>387</v>
      </c>
      <c r="AD43" s="13">
        <f t="shared" si="16"/>
        <v>797.22</v>
      </c>
      <c r="AE43" s="151">
        <f t="shared" si="17"/>
        <v>3889.86</v>
      </c>
      <c r="AF43" s="152">
        <v>3890.0</v>
      </c>
      <c r="AG43" s="149">
        <v>4.08</v>
      </c>
      <c r="AH43" s="159">
        <v>12726.0</v>
      </c>
      <c r="AI43" s="153">
        <f t="shared" si="19"/>
        <v>409</v>
      </c>
      <c r="AJ43" s="13">
        <f t="shared" si="37"/>
        <v>1668.72</v>
      </c>
      <c r="AK43" s="149">
        <v>2.06</v>
      </c>
      <c r="AL43" s="159">
        <v>6142.0</v>
      </c>
      <c r="AM43" s="153">
        <f t="shared" si="21"/>
        <v>212</v>
      </c>
      <c r="AN43" s="13">
        <f t="shared" si="38"/>
        <v>436.72</v>
      </c>
      <c r="AO43" s="154">
        <f t="shared" si="22"/>
        <v>2105.44</v>
      </c>
      <c r="AP43" s="152">
        <v>2105.0</v>
      </c>
      <c r="AQ43" s="149">
        <v>4.08</v>
      </c>
      <c r="AR43" s="159">
        <v>13008.0</v>
      </c>
      <c r="AS43" s="150">
        <f t="shared" si="24"/>
        <v>282</v>
      </c>
      <c r="AT43" s="13">
        <f t="shared" si="25"/>
        <v>1150.56</v>
      </c>
      <c r="AU43" s="149">
        <v>2.06</v>
      </c>
      <c r="AV43" s="159">
        <v>6263.0</v>
      </c>
      <c r="AW43" s="150">
        <f t="shared" si="27"/>
        <v>121</v>
      </c>
      <c r="AX43" s="13">
        <f t="shared" si="28"/>
        <v>249.26</v>
      </c>
      <c r="AY43" s="154">
        <f t="shared" si="29"/>
        <v>1399.82</v>
      </c>
      <c r="AZ43" s="152">
        <v>1400.0</v>
      </c>
      <c r="BA43" s="149">
        <v>4.08</v>
      </c>
      <c r="BB43" s="159">
        <v>13314.0</v>
      </c>
      <c r="BC43" s="150">
        <f t="shared" si="31"/>
        <v>306</v>
      </c>
      <c r="BD43" s="13">
        <f t="shared" si="32"/>
        <v>1248.48</v>
      </c>
      <c r="BE43" s="149">
        <v>2.06</v>
      </c>
      <c r="BF43" s="159">
        <v>6349.0</v>
      </c>
      <c r="BG43" s="150">
        <f t="shared" si="34"/>
        <v>86</v>
      </c>
      <c r="BH43" s="13">
        <f t="shared" si="35"/>
        <v>177.16</v>
      </c>
      <c r="BI43" s="154">
        <f t="shared" si="36"/>
        <v>1425.64</v>
      </c>
      <c r="BJ43" s="154"/>
      <c r="BK43" s="155"/>
      <c r="BL43" s="150"/>
      <c r="BM43" s="150"/>
      <c r="BN43" s="13"/>
      <c r="BO43" s="155"/>
      <c r="BP43" s="150"/>
      <c r="BQ43" s="150"/>
      <c r="BR43" s="13"/>
      <c r="BS43" s="154"/>
      <c r="BT43" s="154"/>
      <c r="BU43" s="155"/>
      <c r="BV43" s="150"/>
      <c r="BW43" s="150"/>
      <c r="BX43" s="13"/>
      <c r="BY43" s="155"/>
      <c r="BZ43" s="150"/>
      <c r="CA43" s="150"/>
      <c r="CB43" s="13"/>
      <c r="CC43" s="154"/>
      <c r="CD43" s="152"/>
      <c r="CE43" s="155"/>
      <c r="CF43" s="159"/>
      <c r="CG43" s="153"/>
      <c r="CH43" s="13"/>
      <c r="CI43" s="155"/>
      <c r="CJ43" s="159"/>
      <c r="CK43" s="153"/>
      <c r="CL43" s="13"/>
      <c r="CM43" s="154"/>
      <c r="CN43" s="152"/>
      <c r="CO43" s="155"/>
      <c r="CP43" s="159"/>
      <c r="CQ43" s="150"/>
      <c r="CR43" s="13"/>
      <c r="CS43" s="155"/>
      <c r="CT43" s="159"/>
      <c r="CU43" s="150"/>
      <c r="CV43" s="13"/>
      <c r="CW43" s="154"/>
      <c r="CX43" s="152"/>
      <c r="CY43" s="155"/>
      <c r="CZ43" s="159"/>
      <c r="DA43" s="150"/>
      <c r="DB43" s="42"/>
      <c r="DC43" s="155"/>
      <c r="DD43" s="159"/>
      <c r="DE43" s="150"/>
      <c r="DF43" s="42"/>
      <c r="DG43" s="156"/>
      <c r="DH43" s="152"/>
      <c r="DI43" s="155"/>
      <c r="DJ43" s="150"/>
      <c r="DK43" s="150"/>
      <c r="DL43" s="42"/>
      <c r="DM43" s="155"/>
      <c r="DN43" s="150"/>
      <c r="DO43" s="150"/>
      <c r="DP43" s="42"/>
      <c r="DQ43" s="154"/>
      <c r="DR43" s="154"/>
      <c r="DS43" s="157"/>
      <c r="DT43" s="158"/>
      <c r="DU43" s="34"/>
    </row>
    <row r="44" ht="12.75" customHeight="1">
      <c r="A44" s="48" t="s">
        <v>156</v>
      </c>
      <c r="B44" s="36" t="s">
        <v>157</v>
      </c>
      <c r="C44" s="149">
        <v>4.08</v>
      </c>
      <c r="D44" s="159">
        <v>16445.0</v>
      </c>
      <c r="E44" s="150">
        <f>D44-16184</f>
        <v>261</v>
      </c>
      <c r="F44" s="13">
        <f t="shared" si="1"/>
        <v>1064.88</v>
      </c>
      <c r="G44" s="149">
        <v>2.06</v>
      </c>
      <c r="H44" s="159">
        <v>6023.0</v>
      </c>
      <c r="I44" s="150">
        <f>H44-5918</f>
        <v>105</v>
      </c>
      <c r="J44" s="13">
        <f t="shared" si="2"/>
        <v>216.3</v>
      </c>
      <c r="K44" s="151">
        <f t="shared" si="3"/>
        <v>1281.18</v>
      </c>
      <c r="L44" s="152">
        <v>1281.0</v>
      </c>
      <c r="M44" s="149">
        <v>4.08</v>
      </c>
      <c r="N44" s="159">
        <v>16669.0</v>
      </c>
      <c r="O44" s="153">
        <f t="shared" si="5"/>
        <v>224</v>
      </c>
      <c r="P44" s="13">
        <f t="shared" si="6"/>
        <v>913.92</v>
      </c>
      <c r="Q44" s="149">
        <v>2.06</v>
      </c>
      <c r="R44" s="159">
        <v>6112.0</v>
      </c>
      <c r="S44" s="153">
        <f t="shared" si="8"/>
        <v>89</v>
      </c>
      <c r="T44" s="13">
        <f t="shared" si="9"/>
        <v>183.34</v>
      </c>
      <c r="U44" s="151">
        <f t="shared" si="10"/>
        <v>1097.26</v>
      </c>
      <c r="V44" s="152">
        <v>1097.0</v>
      </c>
      <c r="W44" s="149">
        <v>4.08</v>
      </c>
      <c r="X44" s="159">
        <v>17031.0</v>
      </c>
      <c r="Y44" s="150">
        <f t="shared" si="12"/>
        <v>362</v>
      </c>
      <c r="Z44" s="13">
        <f t="shared" si="13"/>
        <v>1476.96</v>
      </c>
      <c r="AA44" s="149">
        <v>2.06</v>
      </c>
      <c r="AB44" s="159">
        <v>6246.0</v>
      </c>
      <c r="AC44" s="150">
        <f t="shared" si="15"/>
        <v>134</v>
      </c>
      <c r="AD44" s="13">
        <f t="shared" si="16"/>
        <v>276.04</v>
      </c>
      <c r="AE44" s="151">
        <f t="shared" si="17"/>
        <v>1753</v>
      </c>
      <c r="AF44" s="152">
        <v>1753.0</v>
      </c>
      <c r="AG44" s="149">
        <v>4.08</v>
      </c>
      <c r="AH44" s="159">
        <v>17229.0</v>
      </c>
      <c r="AI44" s="153">
        <f t="shared" si="19"/>
        <v>198</v>
      </c>
      <c r="AJ44" s="13">
        <f t="shared" si="37"/>
        <v>807.84</v>
      </c>
      <c r="AK44" s="149">
        <v>2.06</v>
      </c>
      <c r="AL44" s="159">
        <v>6339.0</v>
      </c>
      <c r="AM44" s="153">
        <f t="shared" si="21"/>
        <v>93</v>
      </c>
      <c r="AN44" s="13">
        <f t="shared" si="38"/>
        <v>191.58</v>
      </c>
      <c r="AO44" s="154">
        <f t="shared" si="22"/>
        <v>999.42</v>
      </c>
      <c r="AP44" s="152">
        <v>999.0</v>
      </c>
      <c r="AQ44" s="149">
        <v>4.08</v>
      </c>
      <c r="AR44" s="159">
        <v>17494.0</v>
      </c>
      <c r="AS44" s="150">
        <f t="shared" si="24"/>
        <v>265</v>
      </c>
      <c r="AT44" s="13">
        <f t="shared" si="25"/>
        <v>1081.2</v>
      </c>
      <c r="AU44" s="149">
        <v>2.06</v>
      </c>
      <c r="AV44" s="159">
        <v>6431.0</v>
      </c>
      <c r="AW44" s="150">
        <f t="shared" si="27"/>
        <v>92</v>
      </c>
      <c r="AX44" s="13">
        <f t="shared" si="28"/>
        <v>189.52</v>
      </c>
      <c r="AY44" s="154">
        <f t="shared" si="29"/>
        <v>1270.72</v>
      </c>
      <c r="AZ44" s="45">
        <v>1271.0</v>
      </c>
      <c r="BA44" s="149">
        <v>4.08</v>
      </c>
      <c r="BB44" s="159">
        <v>17743.0</v>
      </c>
      <c r="BC44" s="150">
        <f t="shared" si="31"/>
        <v>249</v>
      </c>
      <c r="BD44" s="13">
        <f t="shared" si="32"/>
        <v>1015.92</v>
      </c>
      <c r="BE44" s="149">
        <v>2.06</v>
      </c>
      <c r="BF44" s="159">
        <v>6495.0</v>
      </c>
      <c r="BG44" s="150">
        <f t="shared" si="34"/>
        <v>64</v>
      </c>
      <c r="BH44" s="13">
        <f t="shared" si="35"/>
        <v>131.84</v>
      </c>
      <c r="BI44" s="154">
        <f t="shared" si="36"/>
        <v>1147.76</v>
      </c>
      <c r="BJ44" s="165">
        <f>2000+241-1271</f>
        <v>970</v>
      </c>
      <c r="BK44" s="155"/>
      <c r="BL44" s="150"/>
      <c r="BM44" s="150"/>
      <c r="BN44" s="13"/>
      <c r="BO44" s="155"/>
      <c r="BP44" s="150"/>
      <c r="BQ44" s="150"/>
      <c r="BR44" s="13"/>
      <c r="BS44" s="154"/>
      <c r="BT44" s="154"/>
      <c r="BU44" s="155"/>
      <c r="BV44" s="150"/>
      <c r="BW44" s="150"/>
      <c r="BX44" s="13"/>
      <c r="BY44" s="155"/>
      <c r="BZ44" s="150"/>
      <c r="CA44" s="150"/>
      <c r="CB44" s="13"/>
      <c r="CC44" s="154"/>
      <c r="CD44" s="154"/>
      <c r="CE44" s="155"/>
      <c r="CF44" s="159"/>
      <c r="CG44" s="153"/>
      <c r="CH44" s="13"/>
      <c r="CI44" s="155"/>
      <c r="CJ44" s="159"/>
      <c r="CK44" s="153"/>
      <c r="CL44" s="13"/>
      <c r="CM44" s="154"/>
      <c r="CN44" s="152"/>
      <c r="CO44" s="155"/>
      <c r="CP44" s="159"/>
      <c r="CQ44" s="150"/>
      <c r="CR44" s="13"/>
      <c r="CS44" s="155"/>
      <c r="CT44" s="159"/>
      <c r="CU44" s="150"/>
      <c r="CV44" s="13"/>
      <c r="CW44" s="154"/>
      <c r="CX44" s="152"/>
      <c r="CY44" s="155"/>
      <c r="CZ44" s="159"/>
      <c r="DA44" s="150"/>
      <c r="DB44" s="42"/>
      <c r="DC44" s="155"/>
      <c r="DD44" s="159"/>
      <c r="DE44" s="150"/>
      <c r="DF44" s="42"/>
      <c r="DG44" s="156"/>
      <c r="DH44" s="152"/>
      <c r="DI44" s="155"/>
      <c r="DJ44" s="150"/>
      <c r="DK44" s="150"/>
      <c r="DL44" s="42"/>
      <c r="DM44" s="155"/>
      <c r="DN44" s="150"/>
      <c r="DO44" s="150"/>
      <c r="DP44" s="42"/>
      <c r="DQ44" s="154"/>
      <c r="DR44" s="154"/>
      <c r="DS44" s="157"/>
      <c r="DT44" s="158"/>
      <c r="DU44" s="34"/>
    </row>
    <row r="45" ht="13.5" customHeight="1">
      <c r="A45" s="100" t="s">
        <v>158</v>
      </c>
      <c r="B45" s="166" t="s">
        <v>160</v>
      </c>
      <c r="C45" s="149">
        <v>4.08</v>
      </c>
      <c r="D45" s="159">
        <v>11914.0</v>
      </c>
      <c r="E45" s="150">
        <f>D45-11014</f>
        <v>900</v>
      </c>
      <c r="F45" s="13">
        <f t="shared" si="1"/>
        <v>3672</v>
      </c>
      <c r="G45" s="149">
        <v>2.06</v>
      </c>
      <c r="H45" s="159">
        <v>5473.0</v>
      </c>
      <c r="I45" s="150">
        <f>H45-5068</f>
        <v>405</v>
      </c>
      <c r="J45" s="13">
        <f t="shared" si="2"/>
        <v>834.3</v>
      </c>
      <c r="K45" s="151">
        <f t="shared" si="3"/>
        <v>4506.3</v>
      </c>
      <c r="L45" s="152">
        <v>4506.0</v>
      </c>
      <c r="M45" s="149">
        <v>4.08</v>
      </c>
      <c r="N45" s="159">
        <v>12869.0</v>
      </c>
      <c r="O45" s="153">
        <f t="shared" si="5"/>
        <v>955</v>
      </c>
      <c r="P45" s="13">
        <f t="shared" si="6"/>
        <v>3896.4</v>
      </c>
      <c r="Q45" s="149">
        <v>2.06</v>
      </c>
      <c r="R45" s="159">
        <v>5987.0</v>
      </c>
      <c r="S45" s="153">
        <f t="shared" si="8"/>
        <v>514</v>
      </c>
      <c r="T45" s="13">
        <f t="shared" si="9"/>
        <v>1058.84</v>
      </c>
      <c r="U45" s="151">
        <f t="shared" si="10"/>
        <v>4955.24</v>
      </c>
      <c r="V45" s="152">
        <v>4955.0</v>
      </c>
      <c r="W45" s="149">
        <v>4.08</v>
      </c>
      <c r="X45" s="159">
        <v>13908.0</v>
      </c>
      <c r="Y45" s="150">
        <f t="shared" si="12"/>
        <v>1039</v>
      </c>
      <c r="Z45" s="13">
        <f t="shared" si="13"/>
        <v>4239.12</v>
      </c>
      <c r="AA45" s="149">
        <v>2.06</v>
      </c>
      <c r="AB45" s="159">
        <v>6714.0</v>
      </c>
      <c r="AC45" s="150">
        <f t="shared" si="15"/>
        <v>727</v>
      </c>
      <c r="AD45" s="13">
        <f t="shared" si="16"/>
        <v>1497.62</v>
      </c>
      <c r="AE45" s="151">
        <f t="shared" si="17"/>
        <v>5736.74</v>
      </c>
      <c r="AF45" s="154"/>
      <c r="AG45" s="149">
        <v>4.08</v>
      </c>
      <c r="AH45" s="159">
        <v>14415.0</v>
      </c>
      <c r="AI45" s="153">
        <f t="shared" si="19"/>
        <v>507</v>
      </c>
      <c r="AJ45" s="13">
        <f t="shared" si="37"/>
        <v>2068.56</v>
      </c>
      <c r="AK45" s="149">
        <v>2.06</v>
      </c>
      <c r="AL45" s="159">
        <v>7036.0</v>
      </c>
      <c r="AM45" s="153">
        <f t="shared" si="21"/>
        <v>322</v>
      </c>
      <c r="AN45" s="13">
        <f t="shared" si="38"/>
        <v>663.32</v>
      </c>
      <c r="AO45" s="154">
        <f t="shared" si="22"/>
        <v>2731.88</v>
      </c>
      <c r="AP45" s="154"/>
      <c r="AQ45" s="149">
        <v>4.08</v>
      </c>
      <c r="AR45" s="159">
        <v>14892.0</v>
      </c>
      <c r="AS45" s="150">
        <f t="shared" si="24"/>
        <v>477</v>
      </c>
      <c r="AT45" s="13">
        <f t="shared" si="25"/>
        <v>1946.16</v>
      </c>
      <c r="AU45" s="149">
        <v>2.06</v>
      </c>
      <c r="AV45" s="159">
        <v>7237.0</v>
      </c>
      <c r="AW45" s="150">
        <f t="shared" si="27"/>
        <v>201</v>
      </c>
      <c r="AX45" s="13">
        <f t="shared" si="28"/>
        <v>414.06</v>
      </c>
      <c r="AY45" s="154">
        <f t="shared" si="29"/>
        <v>2360.22</v>
      </c>
      <c r="AZ45" s="154"/>
      <c r="BA45" s="149">
        <v>4.08</v>
      </c>
      <c r="BB45" s="159">
        <v>15149.0</v>
      </c>
      <c r="BC45" s="150">
        <f t="shared" si="31"/>
        <v>257</v>
      </c>
      <c r="BD45" s="13">
        <f t="shared" si="32"/>
        <v>1048.56</v>
      </c>
      <c r="BE45" s="149">
        <v>2.06</v>
      </c>
      <c r="BF45" s="159">
        <v>7315.0</v>
      </c>
      <c r="BG45" s="150">
        <f t="shared" si="34"/>
        <v>78</v>
      </c>
      <c r="BH45" s="13">
        <f t="shared" si="35"/>
        <v>160.68</v>
      </c>
      <c r="BI45" s="154">
        <f t="shared" si="36"/>
        <v>1209.24</v>
      </c>
      <c r="BJ45" s="152"/>
      <c r="BK45" s="155"/>
      <c r="BL45" s="150"/>
      <c r="BM45" s="150"/>
      <c r="BN45" s="13"/>
      <c r="BO45" s="155"/>
      <c r="BP45" s="150"/>
      <c r="BQ45" s="150"/>
      <c r="BR45" s="13"/>
      <c r="BS45" s="154"/>
      <c r="BT45" s="152"/>
      <c r="BU45" s="155"/>
      <c r="BV45" s="150"/>
      <c r="BW45" s="150"/>
      <c r="BX45" s="13"/>
      <c r="BY45" s="155"/>
      <c r="BZ45" s="150"/>
      <c r="CA45" s="150"/>
      <c r="CB45" s="13"/>
      <c r="CC45" s="154"/>
      <c r="CD45" s="152"/>
      <c r="CE45" s="155"/>
      <c r="CF45" s="159"/>
      <c r="CG45" s="153"/>
      <c r="CH45" s="13"/>
      <c r="CI45" s="155"/>
      <c r="CJ45" s="159"/>
      <c r="CK45" s="153"/>
      <c r="CL45" s="13"/>
      <c r="CM45" s="154"/>
      <c r="CN45" s="152"/>
      <c r="CO45" s="155"/>
      <c r="CP45" s="159"/>
      <c r="CQ45" s="150"/>
      <c r="CR45" s="13"/>
      <c r="CS45" s="155"/>
      <c r="CT45" s="159"/>
      <c r="CU45" s="150"/>
      <c r="CV45" s="13"/>
      <c r="CW45" s="154"/>
      <c r="CX45" s="152"/>
      <c r="CY45" s="155"/>
      <c r="CZ45" s="159"/>
      <c r="DA45" s="150"/>
      <c r="DB45" s="42"/>
      <c r="DC45" s="155"/>
      <c r="DD45" s="159"/>
      <c r="DE45" s="150"/>
      <c r="DF45" s="42"/>
      <c r="DG45" s="156"/>
      <c r="DH45" s="152"/>
      <c r="DI45" s="155"/>
      <c r="DJ45" s="150"/>
      <c r="DK45" s="150"/>
      <c r="DL45" s="42"/>
      <c r="DM45" s="155"/>
      <c r="DN45" s="150"/>
      <c r="DO45" s="150"/>
      <c r="DP45" s="42"/>
      <c r="DQ45" s="154"/>
      <c r="DR45" s="154"/>
      <c r="DS45" s="157"/>
      <c r="DT45" s="158"/>
      <c r="DU45" s="34"/>
    </row>
    <row r="46" ht="13.5" customHeight="1">
      <c r="A46" s="117"/>
      <c r="B46" s="60" t="s">
        <v>78</v>
      </c>
      <c r="C46" s="107"/>
      <c r="D46" s="167"/>
      <c r="E46" s="167">
        <f t="shared" ref="E46:F46" si="39">SUM(E5:E45)</f>
        <v>44763</v>
      </c>
      <c r="F46" s="168">
        <f t="shared" si="39"/>
        <v>182633.04</v>
      </c>
      <c r="G46" s="107"/>
      <c r="H46" s="167"/>
      <c r="I46" s="167">
        <f t="shared" ref="I46:L46" si="40">SUM(I5:I45)</f>
        <v>20520</v>
      </c>
      <c r="J46" s="168">
        <f t="shared" si="40"/>
        <v>42271.2</v>
      </c>
      <c r="K46" s="169">
        <f t="shared" si="40"/>
        <v>224904.24</v>
      </c>
      <c r="L46" s="170">
        <f t="shared" si="40"/>
        <v>222825</v>
      </c>
      <c r="M46" s="107"/>
      <c r="N46" s="167"/>
      <c r="O46" s="167">
        <f t="shared" ref="O46:P46" si="41">SUM(O5:O45)</f>
        <v>40646</v>
      </c>
      <c r="P46" s="111">
        <f t="shared" si="41"/>
        <v>165835.68</v>
      </c>
      <c r="Q46" s="167"/>
      <c r="R46" s="167"/>
      <c r="S46" s="167">
        <f t="shared" ref="S46:V46" si="42">SUM(S5:S45)</f>
        <v>19766</v>
      </c>
      <c r="T46" s="111">
        <f t="shared" si="42"/>
        <v>40717.96</v>
      </c>
      <c r="U46" s="171">
        <f t="shared" si="42"/>
        <v>206553.64</v>
      </c>
      <c r="V46" s="172">
        <f t="shared" si="42"/>
        <v>198328</v>
      </c>
      <c r="W46" s="107"/>
      <c r="X46" s="167"/>
      <c r="Y46" s="167">
        <f t="shared" ref="Y46:Z46" si="43">SUM(Y5:Y45)</f>
        <v>45821</v>
      </c>
      <c r="Z46" s="111">
        <f t="shared" si="43"/>
        <v>186949.68</v>
      </c>
      <c r="AA46" s="167"/>
      <c r="AB46" s="167"/>
      <c r="AC46" s="167">
        <f t="shared" ref="AC46:AF46" si="44">SUM(AC5:AC45)</f>
        <v>22442</v>
      </c>
      <c r="AD46" s="173">
        <f t="shared" si="44"/>
        <v>46230.52</v>
      </c>
      <c r="AE46" s="174">
        <f t="shared" si="44"/>
        <v>233180.2</v>
      </c>
      <c r="AF46" s="175">
        <f t="shared" si="44"/>
        <v>211748</v>
      </c>
      <c r="AG46" s="176" t="s">
        <v>10</v>
      </c>
      <c r="AH46" s="167" t="s">
        <v>10</v>
      </c>
      <c r="AI46" s="167">
        <f t="shared" ref="AI46:AJ46" si="45">SUM(AI5:AI45)</f>
        <v>21429</v>
      </c>
      <c r="AJ46" s="111">
        <f t="shared" si="45"/>
        <v>87430.32</v>
      </c>
      <c r="AK46" s="111" t="s">
        <v>10</v>
      </c>
      <c r="AL46" s="167"/>
      <c r="AM46" s="167">
        <f t="shared" ref="AM46:AP46" si="46">SUM(AM5:AM45)</f>
        <v>10679</v>
      </c>
      <c r="AN46" s="173">
        <f t="shared" si="46"/>
        <v>21998.74</v>
      </c>
      <c r="AO46" s="174">
        <f t="shared" si="46"/>
        <v>109429.06</v>
      </c>
      <c r="AP46" s="170">
        <f t="shared" si="46"/>
        <v>95544</v>
      </c>
      <c r="AQ46" s="176" t="s">
        <v>10</v>
      </c>
      <c r="AR46" s="167" t="s">
        <v>10</v>
      </c>
      <c r="AS46" s="167">
        <f t="shared" ref="AS46:AT46" si="47">SUM(AS5:AS45)</f>
        <v>14310</v>
      </c>
      <c r="AT46" s="111">
        <f t="shared" si="47"/>
        <v>58384.8</v>
      </c>
      <c r="AU46" s="111" t="s">
        <v>10</v>
      </c>
      <c r="AV46" s="167"/>
      <c r="AW46" s="167">
        <f>SUM(AW5:AW45)</f>
        <v>6893</v>
      </c>
      <c r="AX46" s="173" t="s">
        <v>10</v>
      </c>
      <c r="AY46" s="174">
        <f t="shared" ref="AY46:AZ46" si="48">SUM(AY5:AY45)</f>
        <v>72584.38</v>
      </c>
      <c r="AZ46" s="170">
        <f t="shared" si="48"/>
        <v>56569</v>
      </c>
      <c r="BA46" s="176" t="s">
        <v>10</v>
      </c>
      <c r="BB46" s="167" t="s">
        <v>10</v>
      </c>
      <c r="BC46" s="167">
        <f t="shared" ref="BC46:BD46" si="49">SUM(BC5:BC45)</f>
        <v>12386</v>
      </c>
      <c r="BD46" s="111">
        <f t="shared" si="49"/>
        <v>50534.88</v>
      </c>
      <c r="BE46" s="111" t="s">
        <v>10</v>
      </c>
      <c r="BF46" s="167"/>
      <c r="BG46" s="167">
        <f t="shared" ref="BG46:BJ46" si="50">SUM(BG5:BG45)</f>
        <v>5168</v>
      </c>
      <c r="BH46" s="173">
        <f t="shared" si="50"/>
        <v>10646.08</v>
      </c>
      <c r="BI46" s="174">
        <f t="shared" si="50"/>
        <v>61180.96</v>
      </c>
      <c r="BJ46" s="170">
        <f t="shared" si="50"/>
        <v>4067</v>
      </c>
      <c r="BK46" s="176"/>
      <c r="BL46" s="167"/>
      <c r="BM46" s="167"/>
      <c r="BN46" s="111"/>
      <c r="BO46" s="111"/>
      <c r="BP46" s="167"/>
      <c r="BQ46" s="167"/>
      <c r="BR46" s="173"/>
      <c r="BS46" s="174"/>
      <c r="BT46" s="170"/>
      <c r="BU46" s="176"/>
      <c r="BV46" s="167"/>
      <c r="BW46" s="167"/>
      <c r="BX46" s="111"/>
      <c r="BY46" s="111"/>
      <c r="BZ46" s="167"/>
      <c r="CA46" s="167"/>
      <c r="CB46" s="173"/>
      <c r="CC46" s="174"/>
      <c r="CD46" s="170"/>
      <c r="CE46" s="176"/>
      <c r="CF46" s="167"/>
      <c r="CG46" s="167"/>
      <c r="CH46" s="111"/>
      <c r="CI46" s="177"/>
      <c r="CJ46" s="178"/>
      <c r="CK46" s="167"/>
      <c r="CL46" s="173"/>
      <c r="CM46" s="174"/>
      <c r="CN46" s="170"/>
      <c r="CO46" s="176"/>
      <c r="CP46" s="167"/>
      <c r="CQ46" s="167"/>
      <c r="CR46" s="111"/>
      <c r="CS46" s="111"/>
      <c r="CT46" s="167"/>
      <c r="CU46" s="167"/>
      <c r="CV46" s="173"/>
      <c r="CW46" s="174"/>
      <c r="CX46" s="170"/>
      <c r="CY46" s="107"/>
      <c r="CZ46" s="167"/>
      <c r="DA46" s="167"/>
      <c r="DB46" s="168"/>
      <c r="DC46" s="107"/>
      <c r="DD46" s="167"/>
      <c r="DE46" s="167"/>
      <c r="DF46" s="168"/>
      <c r="DG46" s="174"/>
      <c r="DH46" s="175"/>
      <c r="DI46" s="107"/>
      <c r="DJ46" s="167"/>
      <c r="DK46" s="167"/>
      <c r="DL46" s="168"/>
      <c r="DM46" s="107"/>
      <c r="DN46" s="167"/>
      <c r="DO46" s="167"/>
      <c r="DP46" s="168"/>
      <c r="DQ46" s="175"/>
      <c r="DR46" s="175"/>
      <c r="DS46" s="179"/>
      <c r="DT46" s="180"/>
      <c r="DU46" s="34"/>
    </row>
    <row r="47" ht="12.75" customHeight="1">
      <c r="A47" s="3"/>
      <c r="B47" s="3" t="s">
        <v>10</v>
      </c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 t="s">
        <v>10</v>
      </c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 t="s">
        <v>10</v>
      </c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</row>
    <row r="48" ht="12.75" customHeight="1">
      <c r="A48" s="3"/>
      <c r="B48" s="3" t="s">
        <v>10</v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181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182" t="s">
        <v>10</v>
      </c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 t="s">
        <v>10</v>
      </c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</row>
    <row r="49" ht="12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182" t="s">
        <v>10</v>
      </c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</row>
    <row r="50" ht="12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5"/>
      <c r="W50" s="4"/>
      <c r="X50" s="5"/>
      <c r="Y50" s="4"/>
      <c r="Z50" s="4"/>
      <c r="AA50" s="4"/>
      <c r="AB50" s="5"/>
      <c r="AC50" s="4"/>
      <c r="AD50" s="4"/>
      <c r="AE50" s="4"/>
      <c r="AF50" s="5"/>
      <c r="AG50" s="4"/>
      <c r="AH50" s="5"/>
      <c r="AI50" s="4"/>
      <c r="AJ50" s="4"/>
      <c r="AK50" s="4"/>
      <c r="AL50" s="5"/>
      <c r="AM50" s="4"/>
      <c r="AN50" s="4"/>
      <c r="AO50" s="4"/>
      <c r="AP50" s="5"/>
      <c r="AQ50" s="4"/>
      <c r="AR50" s="5"/>
      <c r="AS50" s="4"/>
      <c r="AT50" s="4"/>
      <c r="AU50" s="4"/>
      <c r="AV50" s="5"/>
      <c r="AW50" s="4"/>
      <c r="AX50" s="4"/>
      <c r="AY50" s="4"/>
      <c r="AZ50" s="5"/>
      <c r="BA50" s="4"/>
      <c r="BB50" s="5"/>
      <c r="BC50" s="4"/>
      <c r="BD50" s="4"/>
      <c r="BE50" s="4"/>
      <c r="BF50" s="4"/>
      <c r="BG50" s="4"/>
      <c r="BH50" s="4"/>
      <c r="BI50" s="4"/>
      <c r="BJ50" s="4"/>
      <c r="BK50" s="5"/>
      <c r="BL50" s="5"/>
      <c r="BM50" s="5"/>
      <c r="BN50" s="4"/>
      <c r="BO50" s="5"/>
      <c r="BP50" s="5"/>
      <c r="BQ50" s="5"/>
      <c r="BR50" s="4"/>
      <c r="BS50" s="4"/>
      <c r="BT50" s="4"/>
      <c r="BU50" s="4"/>
      <c r="BV50" s="5"/>
      <c r="BW50" s="5"/>
      <c r="BX50" s="4"/>
      <c r="BY50" s="4"/>
      <c r="BZ50" s="5"/>
      <c r="CA50" s="5"/>
      <c r="CB50" s="4"/>
      <c r="CC50" s="4"/>
      <c r="CD50" s="5"/>
      <c r="CE50" s="5"/>
      <c r="CF50" s="5"/>
      <c r="CG50" s="5"/>
      <c r="CH50" s="4"/>
      <c r="CI50" s="183" t="s">
        <v>10</v>
      </c>
      <c r="CJ50" s="5"/>
      <c r="CK50" s="5"/>
      <c r="CL50" s="4"/>
      <c r="CM50" s="4"/>
      <c r="CN50" s="5"/>
      <c r="CO50" s="5"/>
      <c r="CP50" s="5"/>
      <c r="CQ50" s="5"/>
      <c r="CR50" s="4"/>
      <c r="CS50" s="5"/>
      <c r="CT50" s="5"/>
      <c r="CU50" s="5"/>
      <c r="CV50" s="4"/>
      <c r="CW50" s="4"/>
      <c r="CX50" s="5"/>
      <c r="CY50" s="5"/>
      <c r="CZ50" s="5"/>
      <c r="DA50" s="5"/>
      <c r="DB50" s="5"/>
      <c r="DC50" s="5"/>
      <c r="DD50" s="5"/>
      <c r="DE50" s="5"/>
      <c r="DF50" s="5"/>
      <c r="DG50" s="4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4"/>
      <c r="DT50" s="4"/>
      <c r="DU50" s="4"/>
    </row>
    <row r="51" ht="12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5"/>
      <c r="W51" s="4"/>
      <c r="X51" s="5"/>
      <c r="Y51" s="4"/>
      <c r="Z51" s="4"/>
      <c r="AA51" s="4"/>
      <c r="AB51" s="5"/>
      <c r="AC51" s="4"/>
      <c r="AD51" s="4"/>
      <c r="AE51" s="4"/>
      <c r="AF51" s="5"/>
      <c r="AG51" s="4"/>
      <c r="AH51" s="5"/>
      <c r="AI51" s="4"/>
      <c r="AJ51" s="4"/>
      <c r="AK51" s="4"/>
      <c r="AL51" s="5"/>
      <c r="AM51" s="4"/>
      <c r="AN51" s="4"/>
      <c r="AO51" s="4"/>
      <c r="AP51" s="5"/>
      <c r="AQ51" s="4"/>
      <c r="AR51" s="5"/>
      <c r="AS51" s="4"/>
      <c r="AT51" s="4"/>
      <c r="AU51" s="4"/>
      <c r="AV51" s="5"/>
      <c r="AW51" s="4"/>
      <c r="AX51" s="4"/>
      <c r="AY51" s="4"/>
      <c r="AZ51" s="5"/>
      <c r="BA51" s="4"/>
      <c r="BB51" s="5"/>
      <c r="BC51" s="4"/>
      <c r="BD51" s="4"/>
      <c r="BE51" s="4"/>
      <c r="BF51" s="4"/>
      <c r="BG51" s="4"/>
      <c r="BH51" s="4"/>
      <c r="BI51" s="4"/>
      <c r="BJ51" s="4"/>
      <c r="BK51" s="5"/>
      <c r="BL51" s="5"/>
      <c r="BM51" s="5"/>
      <c r="BN51" s="4"/>
      <c r="BO51" s="5"/>
      <c r="BP51" s="5"/>
      <c r="BQ51" s="5"/>
      <c r="BR51" s="4"/>
      <c r="BS51" s="4"/>
      <c r="BT51" s="4"/>
      <c r="BU51" s="4"/>
      <c r="BV51" s="5"/>
      <c r="BW51" s="5"/>
      <c r="BX51" s="4"/>
      <c r="BY51" s="4"/>
      <c r="BZ51" s="5"/>
      <c r="CA51" s="5"/>
      <c r="CB51" s="4"/>
      <c r="CC51" s="4"/>
      <c r="CD51" s="5"/>
      <c r="CE51" s="5"/>
      <c r="CF51" s="5"/>
      <c r="CG51" s="5"/>
      <c r="CH51" s="4"/>
      <c r="CI51" s="5"/>
      <c r="CJ51" s="5"/>
      <c r="CK51" s="5"/>
      <c r="CL51" s="4"/>
      <c r="CM51" s="4"/>
      <c r="CN51" s="5"/>
      <c r="CO51" s="5"/>
      <c r="CP51" s="5"/>
      <c r="CQ51" s="5"/>
      <c r="CR51" s="4"/>
      <c r="CS51" s="5"/>
      <c r="CT51" s="5"/>
      <c r="CU51" s="5"/>
      <c r="CV51" s="4"/>
      <c r="CW51" s="4"/>
      <c r="CX51" s="5"/>
      <c r="CY51" s="5"/>
      <c r="CZ51" s="5"/>
      <c r="DA51" s="5"/>
      <c r="DB51" s="5"/>
      <c r="DC51" s="5"/>
      <c r="DD51" s="5"/>
      <c r="DE51" s="5"/>
      <c r="DF51" s="5"/>
      <c r="DG51" s="4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4"/>
      <c r="DT51" s="4"/>
      <c r="DU51" s="4"/>
    </row>
    <row r="52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</row>
    <row r="5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</row>
    <row r="54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</row>
    <row r="5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</row>
    <row r="56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</row>
    <row r="57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</row>
    <row r="58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</row>
    <row r="59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</row>
    <row r="60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</row>
    <row r="6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</row>
    <row r="62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</row>
    <row r="63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</row>
    <row r="64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</row>
    <row r="6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</row>
    <row r="66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</row>
    <row r="67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</row>
    <row r="68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</row>
    <row r="69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</row>
    <row r="70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</row>
    <row r="7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</row>
    <row r="72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</row>
    <row r="73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</row>
    <row r="74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</row>
    <row r="7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</row>
    <row r="76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</row>
    <row r="77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</row>
    <row r="78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</row>
    <row r="79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</row>
    <row r="80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</row>
    <row r="8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</row>
    <row r="82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</row>
    <row r="83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</row>
    <row r="84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</row>
    <row r="8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</row>
    <row r="86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</row>
    <row r="87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</row>
    <row r="88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</row>
    <row r="89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</row>
    <row r="90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</row>
    <row r="9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</row>
    <row r="92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</row>
    <row r="93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</row>
    <row r="94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</row>
    <row r="9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</row>
    <row r="96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</row>
    <row r="97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</row>
    <row r="98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</row>
    <row r="99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</row>
    <row r="100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</row>
    <row r="10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</row>
    <row r="102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</row>
    <row r="103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</row>
    <row r="104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</row>
    <row r="10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</row>
    <row r="106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</row>
    <row r="107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</row>
    <row r="108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</row>
    <row r="109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</row>
    <row r="110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</row>
    <row r="11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</row>
    <row r="112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</row>
    <row r="113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</row>
    <row r="114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</row>
    <row r="11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</row>
    <row r="116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</row>
    <row r="117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</row>
    <row r="118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</row>
    <row r="119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</row>
    <row r="120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</row>
    <row r="12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</row>
    <row r="122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</row>
    <row r="123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</row>
    <row r="124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</row>
    <row r="125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</row>
    <row r="126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</row>
    <row r="127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</row>
    <row r="128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</row>
    <row r="129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</row>
    <row r="130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</row>
    <row r="13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</row>
    <row r="132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</row>
    <row r="133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</row>
    <row r="134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</row>
    <row r="135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</row>
    <row r="136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</row>
    <row r="137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</row>
    <row r="138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</row>
    <row r="139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</row>
    <row r="140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</row>
    <row r="14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</row>
    <row r="142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</row>
    <row r="143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</row>
    <row r="144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</row>
    <row r="14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</row>
    <row r="146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</row>
    <row r="147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</row>
    <row r="148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</row>
    <row r="149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</row>
    <row r="150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</row>
    <row r="15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</row>
    <row r="152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</row>
    <row r="153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</row>
    <row r="154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</row>
    <row r="15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</row>
    <row r="156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</row>
    <row r="157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</row>
    <row r="158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</row>
    <row r="159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</row>
    <row r="160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</row>
    <row r="16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</row>
    <row r="162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</row>
    <row r="163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</row>
    <row r="164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</row>
    <row r="165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</row>
    <row r="166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</row>
    <row r="167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</row>
    <row r="168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</row>
    <row r="169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</row>
    <row r="170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</row>
    <row r="17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</row>
    <row r="172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</row>
    <row r="173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</row>
    <row r="174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</row>
    <row r="175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</row>
    <row r="176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</row>
    <row r="177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</row>
    <row r="178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</row>
    <row r="179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</row>
    <row r="180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</row>
    <row r="18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</row>
    <row r="182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</row>
    <row r="183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</row>
    <row r="184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</row>
    <row r="185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</row>
    <row r="186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</row>
    <row r="187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</row>
    <row r="188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</row>
    <row r="189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</row>
    <row r="190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</row>
    <row r="19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</row>
    <row r="192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</row>
    <row r="193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</row>
    <row r="194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</row>
    <row r="195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</row>
    <row r="196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</row>
    <row r="197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</row>
    <row r="198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</row>
    <row r="199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</row>
    <row r="200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</row>
    <row r="20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</row>
    <row r="202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</row>
    <row r="203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</row>
    <row r="204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</row>
    <row r="205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</row>
    <row r="206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</row>
    <row r="207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</row>
    <row r="208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</row>
    <row r="209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</row>
    <row r="210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</row>
    <row r="21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</row>
    <row r="212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</row>
    <row r="213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</row>
    <row r="214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</row>
    <row r="215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</row>
    <row r="216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</row>
    <row r="217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</row>
    <row r="218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</row>
    <row r="219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</row>
    <row r="220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</row>
    <row r="22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</row>
    <row r="222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</row>
    <row r="223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</row>
    <row r="224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</row>
    <row r="225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</row>
    <row r="226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</row>
    <row r="227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</row>
    <row r="228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</row>
    <row r="229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</row>
    <row r="230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</row>
    <row r="23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</row>
    <row r="232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</row>
    <row r="233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</row>
    <row r="234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</row>
    <row r="235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</row>
    <row r="236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</row>
    <row r="237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</row>
    <row r="238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</row>
    <row r="239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</row>
    <row r="240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</row>
    <row r="24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</row>
    <row r="242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</row>
    <row r="243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</row>
    <row r="244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</row>
    <row r="245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</row>
    <row r="246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</row>
    <row r="247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</row>
    <row r="248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</row>
    <row r="249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</row>
    <row r="250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</row>
    <row r="25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</row>
    <row r="252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</row>
    <row r="253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</row>
    <row r="254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</row>
    <row r="255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</row>
    <row r="256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</row>
    <row r="257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</row>
    <row r="258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</row>
    <row r="259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</row>
    <row r="260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</row>
    <row r="26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</row>
    <row r="262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</row>
    <row r="263">
      <c r="A263" s="5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</row>
    <row r="264">
      <c r="A264" s="5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</row>
    <row r="265">
      <c r="A265" s="5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</row>
    <row r="266">
      <c r="A266" s="5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</row>
    <row r="267">
      <c r="A267" s="5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</row>
    <row r="268">
      <c r="A268" s="5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</row>
    <row r="269">
      <c r="A269" s="5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</row>
    <row r="270">
      <c r="A270" s="5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</row>
    <row r="271">
      <c r="A271" s="5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</row>
    <row r="272">
      <c r="A272" s="5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</row>
    <row r="273">
      <c r="A273" s="5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</row>
    <row r="274">
      <c r="A274" s="5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</row>
    <row r="275">
      <c r="A275" s="5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</row>
    <row r="276">
      <c r="A276" s="5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</row>
    <row r="277">
      <c r="A277" s="5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</row>
    <row r="278">
      <c r="A278" s="5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</row>
    <row r="279">
      <c r="A279" s="5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</row>
    <row r="280">
      <c r="A280" s="5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</row>
    <row r="281">
      <c r="A281" s="5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</row>
    <row r="282">
      <c r="A282" s="5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</row>
    <row r="283">
      <c r="A283" s="5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</row>
    <row r="284">
      <c r="A284" s="5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</row>
    <row r="285">
      <c r="A285" s="5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</row>
    <row r="286">
      <c r="A286" s="5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</row>
    <row r="287">
      <c r="A287" s="5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</row>
    <row r="288">
      <c r="A288" s="5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</row>
    <row r="289">
      <c r="A289" s="5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</row>
    <row r="290">
      <c r="A290" s="5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</row>
    <row r="291">
      <c r="A291" s="5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</row>
    <row r="292">
      <c r="A292" s="5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</row>
    <row r="293">
      <c r="A293" s="5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</row>
    <row r="294">
      <c r="A294" s="5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</row>
    <row r="295">
      <c r="A295" s="5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</row>
    <row r="296">
      <c r="A296" s="5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</row>
    <row r="297">
      <c r="A297" s="5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</row>
    <row r="298">
      <c r="A298" s="5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</row>
    <row r="299">
      <c r="A299" s="5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</row>
    <row r="300">
      <c r="A300" s="5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</row>
    <row r="301">
      <c r="A301" s="5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</row>
    <row r="302">
      <c r="A302" s="5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</row>
    <row r="303">
      <c r="A303" s="5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</row>
    <row r="304">
      <c r="A304" s="5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</row>
    <row r="305">
      <c r="A305" s="5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</row>
    <row r="306">
      <c r="A306" s="5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</row>
    <row r="307">
      <c r="A307" s="5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</row>
    <row r="308">
      <c r="A308" s="5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</row>
    <row r="309">
      <c r="A309" s="5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</row>
    <row r="310">
      <c r="A310" s="5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</row>
    <row r="311">
      <c r="A311" s="5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</row>
    <row r="312">
      <c r="A312" s="5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</row>
    <row r="313">
      <c r="A313" s="5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</row>
    <row r="314">
      <c r="A314" s="5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</row>
    <row r="315">
      <c r="A315" s="5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</row>
    <row r="316">
      <c r="A316" s="5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</row>
    <row r="317">
      <c r="A317" s="5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</row>
    <row r="318">
      <c r="A318" s="5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</row>
    <row r="319">
      <c r="A319" s="5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</row>
    <row r="320">
      <c r="A320" s="5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</row>
    <row r="321">
      <c r="A321" s="5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</row>
    <row r="322">
      <c r="A322" s="5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</row>
    <row r="323">
      <c r="A323" s="5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</row>
    <row r="324">
      <c r="A324" s="5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</row>
    <row r="325">
      <c r="A325" s="5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</row>
    <row r="326">
      <c r="A326" s="5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</row>
    <row r="327">
      <c r="A327" s="5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</row>
    <row r="328">
      <c r="A328" s="5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</row>
    <row r="329">
      <c r="A329" s="5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</row>
    <row r="330">
      <c r="A330" s="5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</row>
    <row r="331">
      <c r="A331" s="5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</row>
    <row r="332">
      <c r="A332" s="5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</row>
    <row r="333">
      <c r="A333" s="5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</row>
    <row r="334">
      <c r="A334" s="5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</row>
    <row r="335">
      <c r="A335" s="5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</row>
    <row r="336">
      <c r="A336" s="5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</row>
    <row r="337">
      <c r="A337" s="5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</row>
    <row r="338">
      <c r="A338" s="5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</row>
    <row r="339">
      <c r="A339" s="5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</row>
    <row r="340">
      <c r="A340" s="5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</row>
    <row r="341">
      <c r="A341" s="5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</row>
    <row r="342">
      <c r="A342" s="5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</row>
    <row r="343">
      <c r="A343" s="5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</row>
    <row r="344">
      <c r="A344" s="5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</row>
    <row r="345">
      <c r="A345" s="5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</row>
    <row r="346">
      <c r="A346" s="5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</row>
    <row r="347">
      <c r="A347" s="5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</row>
    <row r="348">
      <c r="A348" s="5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</row>
    <row r="349">
      <c r="A349" s="5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</row>
    <row r="350">
      <c r="A350" s="5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</row>
    <row r="351">
      <c r="A351" s="5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</row>
    <row r="352">
      <c r="A352" s="5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</row>
    <row r="353">
      <c r="A353" s="5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</row>
    <row r="354">
      <c r="A354" s="5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</row>
    <row r="355">
      <c r="A355" s="5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</row>
    <row r="356">
      <c r="A356" s="5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</row>
    <row r="357">
      <c r="A357" s="5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</row>
    <row r="358">
      <c r="A358" s="5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</row>
    <row r="359">
      <c r="A359" s="5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</row>
    <row r="360">
      <c r="A360" s="5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</row>
    <row r="361">
      <c r="A361" s="5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</row>
    <row r="362">
      <c r="A362" s="5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</row>
    <row r="363">
      <c r="A363" s="5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</row>
    <row r="364">
      <c r="A364" s="5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</row>
    <row r="365">
      <c r="A365" s="5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</row>
    <row r="366">
      <c r="A366" s="5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</row>
    <row r="367">
      <c r="A367" s="5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</row>
    <row r="368">
      <c r="A368" s="5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</row>
    <row r="369">
      <c r="A369" s="5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</row>
    <row r="370">
      <c r="A370" s="5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</row>
    <row r="371">
      <c r="A371" s="5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</row>
    <row r="372">
      <c r="A372" s="5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</row>
    <row r="373">
      <c r="A373" s="5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</row>
    <row r="374">
      <c r="A374" s="5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</row>
    <row r="375">
      <c r="A375" s="5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</row>
    <row r="376">
      <c r="A376" s="5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</row>
    <row r="377">
      <c r="A377" s="5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</row>
    <row r="378">
      <c r="A378" s="5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</row>
    <row r="379">
      <c r="A379" s="5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</row>
    <row r="380">
      <c r="A380" s="5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</row>
    <row r="381">
      <c r="A381" s="5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</row>
    <row r="382">
      <c r="A382" s="5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</row>
    <row r="383">
      <c r="A383" s="5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</row>
    <row r="384">
      <c r="A384" s="5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</row>
    <row r="385">
      <c r="A385" s="5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</row>
    <row r="386">
      <c r="A386" s="5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</row>
    <row r="387">
      <c r="A387" s="5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</row>
    <row r="388">
      <c r="A388" s="5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</row>
    <row r="389">
      <c r="A389" s="5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</row>
    <row r="390">
      <c r="A390" s="5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</row>
    <row r="391">
      <c r="A391" s="5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</row>
    <row r="392">
      <c r="A392" s="5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</row>
    <row r="393">
      <c r="A393" s="5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</row>
    <row r="394">
      <c r="A394" s="5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</row>
    <row r="395">
      <c r="A395" s="5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</row>
    <row r="396">
      <c r="A396" s="5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</row>
    <row r="397">
      <c r="A397" s="5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</row>
    <row r="398">
      <c r="A398" s="5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</row>
    <row r="399">
      <c r="A399" s="5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</row>
    <row r="400">
      <c r="A400" s="5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</row>
    <row r="401">
      <c r="A401" s="5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</row>
    <row r="402">
      <c r="A402" s="5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</row>
    <row r="403">
      <c r="A403" s="5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</row>
    <row r="404">
      <c r="A404" s="5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</row>
    <row r="405">
      <c r="A405" s="5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</row>
    <row r="406">
      <c r="A406" s="5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</row>
    <row r="407">
      <c r="A407" s="5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</row>
    <row r="408">
      <c r="A408" s="5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</row>
    <row r="409">
      <c r="A409" s="5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</row>
    <row r="410">
      <c r="A410" s="5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</row>
    <row r="411">
      <c r="A411" s="5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</row>
    <row r="412">
      <c r="A412" s="5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</row>
    <row r="413">
      <c r="A413" s="5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</row>
    <row r="414">
      <c r="A414" s="5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</row>
    <row r="415">
      <c r="A415" s="5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</row>
    <row r="416">
      <c r="A416" s="5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</row>
    <row r="417">
      <c r="A417" s="5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</row>
    <row r="418">
      <c r="A418" s="5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</row>
    <row r="419">
      <c r="A419" s="5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</row>
    <row r="420">
      <c r="A420" s="5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</row>
    <row r="421">
      <c r="A421" s="5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</row>
    <row r="422">
      <c r="A422" s="5"/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</row>
    <row r="423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</row>
    <row r="424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</row>
    <row r="42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</row>
    <row r="426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</row>
    <row r="427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</row>
    <row r="428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</row>
    <row r="429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</row>
    <row r="430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</row>
    <row r="431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</row>
    <row r="432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</row>
    <row r="433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</row>
    <row r="434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</row>
    <row r="43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</row>
    <row r="436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</row>
    <row r="437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</row>
    <row r="438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</row>
    <row r="439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</row>
    <row r="440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</row>
    <row r="441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</row>
    <row r="442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</row>
    <row r="443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</row>
    <row r="444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</row>
    <row r="44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</row>
    <row r="446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</row>
    <row r="447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</row>
    <row r="448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</row>
    <row r="449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</row>
    <row r="450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</row>
    <row r="451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</row>
    <row r="452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</row>
    <row r="453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</row>
    <row r="454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</row>
    <row r="45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</row>
    <row r="456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</row>
    <row r="457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</row>
    <row r="458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</row>
    <row r="459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</row>
    <row r="460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</row>
    <row r="461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</row>
    <row r="462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</row>
    <row r="463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</row>
    <row r="464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</row>
    <row r="46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</row>
    <row r="466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</row>
    <row r="467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</row>
    <row r="468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</row>
    <row r="469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</row>
    <row r="470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</row>
    <row r="471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</row>
    <row r="472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</row>
    <row r="473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</row>
    <row r="474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</row>
    <row r="4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</row>
    <row r="476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</row>
    <row r="477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</row>
    <row r="478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</row>
    <row r="479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</row>
    <row r="480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</row>
    <row r="481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</row>
    <row r="482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</row>
    <row r="483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</row>
    <row r="484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</row>
    <row r="48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</row>
    <row r="486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</row>
    <row r="487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</row>
    <row r="488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</row>
    <row r="489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</row>
    <row r="490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</row>
    <row r="491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</row>
    <row r="492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</row>
    <row r="493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</row>
    <row r="494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</row>
    <row r="49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</row>
    <row r="496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</row>
    <row r="497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</row>
    <row r="498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</row>
    <row r="499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</row>
    <row r="500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</row>
    <row r="501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</row>
    <row r="502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</row>
    <row r="503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</row>
    <row r="504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</row>
    <row r="50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</row>
    <row r="506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</row>
    <row r="507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</row>
    <row r="508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</row>
    <row r="509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</row>
    <row r="510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</row>
    <row r="511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</row>
    <row r="512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</row>
    <row r="513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</row>
    <row r="514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</row>
    <row r="51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</row>
    <row r="516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</row>
    <row r="517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</row>
    <row r="518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</row>
    <row r="519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</row>
    <row r="520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</row>
    <row r="521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</row>
    <row r="522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</row>
    <row r="523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</row>
    <row r="524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</row>
    <row r="52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</row>
    <row r="526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</row>
    <row r="527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</row>
    <row r="528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</row>
    <row r="529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</row>
    <row r="530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</row>
    <row r="531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</row>
    <row r="532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</row>
    <row r="533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</row>
    <row r="534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</row>
    <row r="53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</row>
    <row r="536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</row>
    <row r="537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</row>
    <row r="538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</row>
    <row r="539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</row>
    <row r="540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</row>
    <row r="541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</row>
    <row r="542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</row>
    <row r="543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</row>
    <row r="544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</row>
    <row r="54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</row>
    <row r="546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</row>
    <row r="547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</row>
    <row r="548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</row>
    <row r="549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</row>
    <row r="550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</row>
    <row r="551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</row>
    <row r="552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</row>
    <row r="553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</row>
    <row r="554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</row>
    <row r="55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</row>
    <row r="556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</row>
    <row r="557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</row>
    <row r="558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</row>
    <row r="559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</row>
    <row r="560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</row>
    <row r="561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</row>
    <row r="562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</row>
    <row r="563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</row>
    <row r="564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</row>
    <row r="56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</row>
    <row r="566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</row>
    <row r="567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</row>
    <row r="568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</row>
    <row r="569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</row>
    <row r="570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</row>
    <row r="571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</row>
    <row r="572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</row>
    <row r="573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</row>
    <row r="574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</row>
    <row r="5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</row>
    <row r="576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</row>
    <row r="577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</row>
    <row r="578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</row>
    <row r="579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</row>
    <row r="580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</row>
    <row r="581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</row>
    <row r="582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</row>
    <row r="583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</row>
    <row r="584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</row>
    <row r="58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</row>
    <row r="586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</row>
    <row r="587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</row>
    <row r="588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</row>
    <row r="589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</row>
    <row r="590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</row>
    <row r="591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</row>
    <row r="592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</row>
    <row r="593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</row>
    <row r="594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</row>
    <row r="59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</row>
    <row r="596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</row>
    <row r="597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</row>
    <row r="598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</row>
    <row r="599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</row>
    <row r="600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</row>
    <row r="601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</row>
    <row r="602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</row>
    <row r="603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</row>
    <row r="604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</row>
    <row r="60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</row>
    <row r="606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</row>
    <row r="607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</row>
    <row r="608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</row>
    <row r="609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</row>
    <row r="610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</row>
    <row r="611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</row>
    <row r="612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</row>
    <row r="613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</row>
    <row r="614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</row>
    <row r="61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</row>
    <row r="616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</row>
    <row r="617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</row>
    <row r="618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</row>
    <row r="619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</row>
    <row r="620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</row>
    <row r="621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</row>
    <row r="622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</row>
    <row r="623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</row>
    <row r="624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</row>
    <row r="62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</row>
    <row r="626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</row>
    <row r="627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</row>
    <row r="628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</row>
    <row r="629">
      <c r="A629" s="5"/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</row>
    <row r="630">
      <c r="A630" s="5"/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</row>
    <row r="631">
      <c r="A631" s="5"/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</row>
    <row r="632">
      <c r="A632" s="5"/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</row>
    <row r="633">
      <c r="A633" s="5"/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</row>
    <row r="634">
      <c r="A634" s="5"/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</row>
    <row r="635">
      <c r="A635" s="5"/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</row>
    <row r="636">
      <c r="A636" s="5"/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</row>
    <row r="637">
      <c r="A637" s="5"/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</row>
    <row r="638">
      <c r="A638" s="5"/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</row>
    <row r="639">
      <c r="A639" s="5"/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</row>
    <row r="640">
      <c r="A640" s="5"/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</row>
    <row r="641">
      <c r="A641" s="5"/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</row>
    <row r="642">
      <c r="A642" s="5"/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</row>
    <row r="643">
      <c r="A643" s="5"/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</row>
    <row r="644">
      <c r="A644" s="5"/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</row>
    <row r="645">
      <c r="A645" s="5"/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</row>
    <row r="646">
      <c r="A646" s="5"/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</row>
    <row r="647">
      <c r="A647" s="5"/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</row>
    <row r="648">
      <c r="A648" s="5"/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</row>
    <row r="649">
      <c r="A649" s="5"/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</row>
    <row r="650">
      <c r="A650" s="5"/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</row>
    <row r="651">
      <c r="A651" s="5"/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</row>
    <row r="652">
      <c r="A652" s="5"/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</row>
    <row r="653">
      <c r="A653" s="5"/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</row>
    <row r="654">
      <c r="A654" s="5"/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</row>
    <row r="655">
      <c r="A655" s="5"/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</row>
    <row r="656">
      <c r="A656" s="5"/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</row>
    <row r="657">
      <c r="A657" s="5"/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</row>
    <row r="658">
      <c r="A658" s="5"/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</row>
    <row r="659">
      <c r="A659" s="5"/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</row>
    <row r="660">
      <c r="A660" s="5"/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</row>
    <row r="661">
      <c r="A661" s="5"/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</row>
    <row r="662">
      <c r="A662" s="5"/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</row>
    <row r="663">
      <c r="A663" s="5"/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</row>
    <row r="664">
      <c r="A664" s="5"/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</row>
    <row r="665">
      <c r="A665" s="5"/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</row>
    <row r="666">
      <c r="A666" s="5"/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</row>
    <row r="667">
      <c r="A667" s="5"/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</row>
    <row r="668">
      <c r="A668" s="5"/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</row>
    <row r="669">
      <c r="A669" s="5"/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</row>
    <row r="670">
      <c r="A670" s="5"/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</row>
    <row r="671">
      <c r="A671" s="5"/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</row>
    <row r="672">
      <c r="A672" s="5"/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</row>
    <row r="673">
      <c r="A673" s="5"/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</row>
    <row r="674">
      <c r="A674" s="5"/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</row>
    <row r="675">
      <c r="A675" s="5"/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</row>
    <row r="676">
      <c r="A676" s="5"/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</row>
    <row r="677">
      <c r="A677" s="5"/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</row>
    <row r="678">
      <c r="A678" s="5"/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</row>
    <row r="679">
      <c r="A679" s="5"/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</row>
    <row r="680">
      <c r="A680" s="5"/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</row>
    <row r="681">
      <c r="A681" s="5"/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5"/>
      <c r="AI681" s="5"/>
      <c r="AJ681" s="5"/>
      <c r="AK681" s="5"/>
      <c r="AL681" s="5"/>
      <c r="AM681" s="5"/>
      <c r="AN681" s="5"/>
      <c r="AO681" s="5"/>
      <c r="AP681" s="5"/>
      <c r="AQ681" s="5"/>
      <c r="AR681" s="5"/>
      <c r="AS681" s="5"/>
      <c r="AT681" s="5"/>
      <c r="AU681" s="5"/>
      <c r="AV681" s="5"/>
      <c r="AW681" s="5"/>
      <c r="AX681" s="5"/>
      <c r="AY681" s="5"/>
      <c r="AZ681" s="5"/>
      <c r="BA681" s="5"/>
      <c r="BB681" s="5"/>
      <c r="BC681" s="5"/>
      <c r="BD681" s="5"/>
      <c r="BE681" s="5"/>
      <c r="BF681" s="5"/>
      <c r="BG681" s="5"/>
      <c r="BH681" s="5"/>
      <c r="BI681" s="5"/>
      <c r="BJ681" s="5"/>
      <c r="BK681" s="5"/>
      <c r="BL681" s="5"/>
      <c r="BM681" s="5"/>
      <c r="BN681" s="5"/>
      <c r="BO681" s="5"/>
      <c r="BP681" s="5"/>
      <c r="BQ681" s="5"/>
      <c r="BR681" s="5"/>
      <c r="BS681" s="5"/>
      <c r="BT681" s="5"/>
      <c r="BU681" s="5"/>
      <c r="BV681" s="5"/>
      <c r="BW681" s="5"/>
      <c r="BX681" s="5"/>
      <c r="BY681" s="5"/>
      <c r="BZ681" s="5"/>
      <c r="CA681" s="5"/>
      <c r="CB681" s="5"/>
      <c r="CC681" s="5"/>
      <c r="CD681" s="5"/>
      <c r="CE681" s="5"/>
      <c r="CF681" s="5"/>
      <c r="CG681" s="5"/>
      <c r="CH681" s="5"/>
      <c r="CI681" s="5"/>
      <c r="CJ681" s="5"/>
      <c r="CK681" s="5"/>
      <c r="CL681" s="5"/>
      <c r="CM681" s="5"/>
      <c r="CN681" s="5"/>
      <c r="CO681" s="5"/>
      <c r="CP681" s="5"/>
      <c r="CQ681" s="5"/>
      <c r="CR681" s="5"/>
      <c r="CS681" s="5"/>
      <c r="CT681" s="5"/>
      <c r="CU681" s="5"/>
      <c r="CV681" s="5"/>
      <c r="CW681" s="5"/>
      <c r="CX681" s="5"/>
      <c r="CY681" s="5"/>
      <c r="CZ681" s="5"/>
      <c r="DA681" s="5"/>
      <c r="DB681" s="5"/>
      <c r="DC681" s="5"/>
      <c r="DD681" s="5"/>
      <c r="DE681" s="5"/>
      <c r="DF681" s="5"/>
      <c r="DG681" s="5"/>
      <c r="DH681" s="5"/>
      <c r="DI681" s="5"/>
      <c r="DJ681" s="5"/>
      <c r="DK681" s="5"/>
      <c r="DL681" s="5"/>
      <c r="DM681" s="5"/>
      <c r="DN681" s="5"/>
      <c r="DO681" s="5"/>
      <c r="DP681" s="5"/>
      <c r="DQ681" s="5"/>
      <c r="DR681" s="5"/>
      <c r="DS681" s="5"/>
      <c r="DT681" s="5"/>
      <c r="DU681" s="5"/>
    </row>
    <row r="682">
      <c r="A682" s="5"/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5"/>
      <c r="AI682" s="5"/>
      <c r="AJ682" s="5"/>
      <c r="AK682" s="5"/>
      <c r="AL682" s="5"/>
      <c r="AM682" s="5"/>
      <c r="AN682" s="5"/>
      <c r="AO682" s="5"/>
      <c r="AP682" s="5"/>
      <c r="AQ682" s="5"/>
      <c r="AR682" s="5"/>
      <c r="AS682" s="5"/>
      <c r="AT682" s="5"/>
      <c r="AU682" s="5"/>
      <c r="AV682" s="5"/>
      <c r="AW682" s="5"/>
      <c r="AX682" s="5"/>
      <c r="AY682" s="5"/>
      <c r="AZ682" s="5"/>
      <c r="BA682" s="5"/>
      <c r="BB682" s="5"/>
      <c r="BC682" s="5"/>
      <c r="BD682" s="5"/>
      <c r="BE682" s="5"/>
      <c r="BF682" s="5"/>
      <c r="BG682" s="5"/>
      <c r="BH682" s="5"/>
      <c r="BI682" s="5"/>
      <c r="BJ682" s="5"/>
      <c r="BK682" s="5"/>
      <c r="BL682" s="5"/>
      <c r="BM682" s="5"/>
      <c r="BN682" s="5"/>
      <c r="BO682" s="5"/>
      <c r="BP682" s="5"/>
      <c r="BQ682" s="5"/>
      <c r="BR682" s="5"/>
      <c r="BS682" s="5"/>
      <c r="BT682" s="5"/>
      <c r="BU682" s="5"/>
      <c r="BV682" s="5"/>
      <c r="BW682" s="5"/>
      <c r="BX682" s="5"/>
      <c r="BY682" s="5"/>
      <c r="BZ682" s="5"/>
      <c r="CA682" s="5"/>
      <c r="CB682" s="5"/>
      <c r="CC682" s="5"/>
      <c r="CD682" s="5"/>
      <c r="CE682" s="5"/>
      <c r="CF682" s="5"/>
      <c r="CG682" s="5"/>
      <c r="CH682" s="5"/>
      <c r="CI682" s="5"/>
      <c r="CJ682" s="5"/>
      <c r="CK682" s="5"/>
      <c r="CL682" s="5"/>
      <c r="CM682" s="5"/>
      <c r="CN682" s="5"/>
      <c r="CO682" s="5"/>
      <c r="CP682" s="5"/>
      <c r="CQ682" s="5"/>
      <c r="CR682" s="5"/>
      <c r="CS682" s="5"/>
      <c r="CT682" s="5"/>
      <c r="CU682" s="5"/>
      <c r="CV682" s="5"/>
      <c r="CW682" s="5"/>
      <c r="CX682" s="5"/>
      <c r="CY682" s="5"/>
      <c r="CZ682" s="5"/>
      <c r="DA682" s="5"/>
      <c r="DB682" s="5"/>
      <c r="DC682" s="5"/>
      <c r="DD682" s="5"/>
      <c r="DE682" s="5"/>
      <c r="DF682" s="5"/>
      <c r="DG682" s="5"/>
      <c r="DH682" s="5"/>
      <c r="DI682" s="5"/>
      <c r="DJ682" s="5"/>
      <c r="DK682" s="5"/>
      <c r="DL682" s="5"/>
      <c r="DM682" s="5"/>
      <c r="DN682" s="5"/>
      <c r="DO682" s="5"/>
      <c r="DP682" s="5"/>
      <c r="DQ682" s="5"/>
      <c r="DR682" s="5"/>
      <c r="DS682" s="5"/>
      <c r="DT682" s="5"/>
      <c r="DU682" s="5"/>
    </row>
    <row r="683">
      <c r="A683" s="5"/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5"/>
      <c r="AI683" s="5"/>
      <c r="AJ683" s="5"/>
      <c r="AK683" s="5"/>
      <c r="AL683" s="5"/>
      <c r="AM683" s="5"/>
      <c r="AN683" s="5"/>
      <c r="AO683" s="5"/>
      <c r="AP683" s="5"/>
      <c r="AQ683" s="5"/>
      <c r="AR683" s="5"/>
      <c r="AS683" s="5"/>
      <c r="AT683" s="5"/>
      <c r="AU683" s="5"/>
      <c r="AV683" s="5"/>
      <c r="AW683" s="5"/>
      <c r="AX683" s="5"/>
      <c r="AY683" s="5"/>
      <c r="AZ683" s="5"/>
      <c r="BA683" s="5"/>
      <c r="BB683" s="5"/>
      <c r="BC683" s="5"/>
      <c r="BD683" s="5"/>
      <c r="BE683" s="5"/>
      <c r="BF683" s="5"/>
      <c r="BG683" s="5"/>
      <c r="BH683" s="5"/>
      <c r="BI683" s="5"/>
      <c r="BJ683" s="5"/>
      <c r="BK683" s="5"/>
      <c r="BL683" s="5"/>
      <c r="BM683" s="5"/>
      <c r="BN683" s="5"/>
      <c r="BO683" s="5"/>
      <c r="BP683" s="5"/>
      <c r="BQ683" s="5"/>
      <c r="BR683" s="5"/>
      <c r="BS683" s="5"/>
      <c r="BT683" s="5"/>
      <c r="BU683" s="5"/>
      <c r="BV683" s="5"/>
      <c r="BW683" s="5"/>
      <c r="BX683" s="5"/>
      <c r="BY683" s="5"/>
      <c r="BZ683" s="5"/>
      <c r="CA683" s="5"/>
      <c r="CB683" s="5"/>
      <c r="CC683" s="5"/>
      <c r="CD683" s="5"/>
      <c r="CE683" s="5"/>
      <c r="CF683" s="5"/>
      <c r="CG683" s="5"/>
      <c r="CH683" s="5"/>
      <c r="CI683" s="5"/>
      <c r="CJ683" s="5"/>
      <c r="CK683" s="5"/>
      <c r="CL683" s="5"/>
      <c r="CM683" s="5"/>
      <c r="CN683" s="5"/>
      <c r="CO683" s="5"/>
      <c r="CP683" s="5"/>
      <c r="CQ683" s="5"/>
      <c r="CR683" s="5"/>
      <c r="CS683" s="5"/>
      <c r="CT683" s="5"/>
      <c r="CU683" s="5"/>
      <c r="CV683" s="5"/>
      <c r="CW683" s="5"/>
      <c r="CX683" s="5"/>
      <c r="CY683" s="5"/>
      <c r="CZ683" s="5"/>
      <c r="DA683" s="5"/>
      <c r="DB683" s="5"/>
      <c r="DC683" s="5"/>
      <c r="DD683" s="5"/>
      <c r="DE683" s="5"/>
      <c r="DF683" s="5"/>
      <c r="DG683" s="5"/>
      <c r="DH683" s="5"/>
      <c r="DI683" s="5"/>
      <c r="DJ683" s="5"/>
      <c r="DK683" s="5"/>
      <c r="DL683" s="5"/>
      <c r="DM683" s="5"/>
      <c r="DN683" s="5"/>
      <c r="DO683" s="5"/>
      <c r="DP683" s="5"/>
      <c r="DQ683" s="5"/>
      <c r="DR683" s="5"/>
      <c r="DS683" s="5"/>
      <c r="DT683" s="5"/>
      <c r="DU683" s="5"/>
    </row>
    <row r="684">
      <c r="A684" s="5"/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5"/>
      <c r="AI684" s="5"/>
      <c r="AJ684" s="5"/>
      <c r="AK684" s="5"/>
      <c r="AL684" s="5"/>
      <c r="AM684" s="5"/>
      <c r="AN684" s="5"/>
      <c r="AO684" s="5"/>
      <c r="AP684" s="5"/>
      <c r="AQ684" s="5"/>
      <c r="AR684" s="5"/>
      <c r="AS684" s="5"/>
      <c r="AT684" s="5"/>
      <c r="AU684" s="5"/>
      <c r="AV684" s="5"/>
      <c r="AW684" s="5"/>
      <c r="AX684" s="5"/>
      <c r="AY684" s="5"/>
      <c r="AZ684" s="5"/>
      <c r="BA684" s="5"/>
      <c r="BB684" s="5"/>
      <c r="BC684" s="5"/>
      <c r="BD684" s="5"/>
      <c r="BE684" s="5"/>
      <c r="BF684" s="5"/>
      <c r="BG684" s="5"/>
      <c r="BH684" s="5"/>
      <c r="BI684" s="5"/>
      <c r="BJ684" s="5"/>
      <c r="BK684" s="5"/>
      <c r="BL684" s="5"/>
      <c r="BM684" s="5"/>
      <c r="BN684" s="5"/>
      <c r="BO684" s="5"/>
      <c r="BP684" s="5"/>
      <c r="BQ684" s="5"/>
      <c r="BR684" s="5"/>
      <c r="BS684" s="5"/>
      <c r="BT684" s="5"/>
      <c r="BU684" s="5"/>
      <c r="BV684" s="5"/>
      <c r="BW684" s="5"/>
      <c r="BX684" s="5"/>
      <c r="BY684" s="5"/>
      <c r="BZ684" s="5"/>
      <c r="CA684" s="5"/>
      <c r="CB684" s="5"/>
      <c r="CC684" s="5"/>
      <c r="CD684" s="5"/>
      <c r="CE684" s="5"/>
      <c r="CF684" s="5"/>
      <c r="CG684" s="5"/>
      <c r="CH684" s="5"/>
      <c r="CI684" s="5"/>
      <c r="CJ684" s="5"/>
      <c r="CK684" s="5"/>
      <c r="CL684" s="5"/>
      <c r="CM684" s="5"/>
      <c r="CN684" s="5"/>
      <c r="CO684" s="5"/>
      <c r="CP684" s="5"/>
      <c r="CQ684" s="5"/>
      <c r="CR684" s="5"/>
      <c r="CS684" s="5"/>
      <c r="CT684" s="5"/>
      <c r="CU684" s="5"/>
      <c r="CV684" s="5"/>
      <c r="CW684" s="5"/>
      <c r="CX684" s="5"/>
      <c r="CY684" s="5"/>
      <c r="CZ684" s="5"/>
      <c r="DA684" s="5"/>
      <c r="DB684" s="5"/>
      <c r="DC684" s="5"/>
      <c r="DD684" s="5"/>
      <c r="DE684" s="5"/>
      <c r="DF684" s="5"/>
      <c r="DG684" s="5"/>
      <c r="DH684" s="5"/>
      <c r="DI684" s="5"/>
      <c r="DJ684" s="5"/>
      <c r="DK684" s="5"/>
      <c r="DL684" s="5"/>
      <c r="DM684" s="5"/>
      <c r="DN684" s="5"/>
      <c r="DO684" s="5"/>
      <c r="DP684" s="5"/>
      <c r="DQ684" s="5"/>
      <c r="DR684" s="5"/>
      <c r="DS684" s="5"/>
      <c r="DT684" s="5"/>
      <c r="DU684" s="5"/>
    </row>
    <row r="685">
      <c r="A685" s="5"/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5"/>
      <c r="AI685" s="5"/>
      <c r="AJ685" s="5"/>
      <c r="AK685" s="5"/>
      <c r="AL685" s="5"/>
      <c r="AM685" s="5"/>
      <c r="AN685" s="5"/>
      <c r="AO685" s="5"/>
      <c r="AP685" s="5"/>
      <c r="AQ685" s="5"/>
      <c r="AR685" s="5"/>
      <c r="AS685" s="5"/>
      <c r="AT685" s="5"/>
      <c r="AU685" s="5"/>
      <c r="AV685" s="5"/>
      <c r="AW685" s="5"/>
      <c r="AX685" s="5"/>
      <c r="AY685" s="5"/>
      <c r="AZ685" s="5"/>
      <c r="BA685" s="5"/>
      <c r="BB685" s="5"/>
      <c r="BC685" s="5"/>
      <c r="BD685" s="5"/>
      <c r="BE685" s="5"/>
      <c r="BF685" s="5"/>
      <c r="BG685" s="5"/>
      <c r="BH685" s="5"/>
      <c r="BI685" s="5"/>
      <c r="BJ685" s="5"/>
      <c r="BK685" s="5"/>
      <c r="BL685" s="5"/>
      <c r="BM685" s="5"/>
      <c r="BN685" s="5"/>
      <c r="BO685" s="5"/>
      <c r="BP685" s="5"/>
      <c r="BQ685" s="5"/>
      <c r="BR685" s="5"/>
      <c r="BS685" s="5"/>
      <c r="BT685" s="5"/>
      <c r="BU685" s="5"/>
      <c r="BV685" s="5"/>
      <c r="BW685" s="5"/>
      <c r="BX685" s="5"/>
      <c r="BY685" s="5"/>
      <c r="BZ685" s="5"/>
      <c r="CA685" s="5"/>
      <c r="CB685" s="5"/>
      <c r="CC685" s="5"/>
      <c r="CD685" s="5"/>
      <c r="CE685" s="5"/>
      <c r="CF685" s="5"/>
      <c r="CG685" s="5"/>
      <c r="CH685" s="5"/>
      <c r="CI685" s="5"/>
      <c r="CJ685" s="5"/>
      <c r="CK685" s="5"/>
      <c r="CL685" s="5"/>
      <c r="CM685" s="5"/>
      <c r="CN685" s="5"/>
      <c r="CO685" s="5"/>
      <c r="CP685" s="5"/>
      <c r="CQ685" s="5"/>
      <c r="CR685" s="5"/>
      <c r="CS685" s="5"/>
      <c r="CT685" s="5"/>
      <c r="CU685" s="5"/>
      <c r="CV685" s="5"/>
      <c r="CW685" s="5"/>
      <c r="CX685" s="5"/>
      <c r="CY685" s="5"/>
      <c r="CZ685" s="5"/>
      <c r="DA685" s="5"/>
      <c r="DB685" s="5"/>
      <c r="DC685" s="5"/>
      <c r="DD685" s="5"/>
      <c r="DE685" s="5"/>
      <c r="DF685" s="5"/>
      <c r="DG685" s="5"/>
      <c r="DH685" s="5"/>
      <c r="DI685" s="5"/>
      <c r="DJ685" s="5"/>
      <c r="DK685" s="5"/>
      <c r="DL685" s="5"/>
      <c r="DM685" s="5"/>
      <c r="DN685" s="5"/>
      <c r="DO685" s="5"/>
      <c r="DP685" s="5"/>
      <c r="DQ685" s="5"/>
      <c r="DR685" s="5"/>
      <c r="DS685" s="5"/>
      <c r="DT685" s="5"/>
      <c r="DU685" s="5"/>
    </row>
    <row r="686">
      <c r="A686" s="5"/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5"/>
      <c r="AI686" s="5"/>
      <c r="AJ686" s="5"/>
      <c r="AK686" s="5"/>
      <c r="AL686" s="5"/>
      <c r="AM686" s="5"/>
      <c r="AN686" s="5"/>
      <c r="AO686" s="5"/>
      <c r="AP686" s="5"/>
      <c r="AQ686" s="5"/>
      <c r="AR686" s="5"/>
      <c r="AS686" s="5"/>
      <c r="AT686" s="5"/>
      <c r="AU686" s="5"/>
      <c r="AV686" s="5"/>
      <c r="AW686" s="5"/>
      <c r="AX686" s="5"/>
      <c r="AY686" s="5"/>
      <c r="AZ686" s="5"/>
      <c r="BA686" s="5"/>
      <c r="BB686" s="5"/>
      <c r="BC686" s="5"/>
      <c r="BD686" s="5"/>
      <c r="BE686" s="5"/>
      <c r="BF686" s="5"/>
      <c r="BG686" s="5"/>
      <c r="BH686" s="5"/>
      <c r="BI686" s="5"/>
      <c r="BJ686" s="5"/>
      <c r="BK686" s="5"/>
      <c r="BL686" s="5"/>
      <c r="BM686" s="5"/>
      <c r="BN686" s="5"/>
      <c r="BO686" s="5"/>
      <c r="BP686" s="5"/>
      <c r="BQ686" s="5"/>
      <c r="BR686" s="5"/>
      <c r="BS686" s="5"/>
      <c r="BT686" s="5"/>
      <c r="BU686" s="5"/>
      <c r="BV686" s="5"/>
      <c r="BW686" s="5"/>
      <c r="BX686" s="5"/>
      <c r="BY686" s="5"/>
      <c r="BZ686" s="5"/>
      <c r="CA686" s="5"/>
      <c r="CB686" s="5"/>
      <c r="CC686" s="5"/>
      <c r="CD686" s="5"/>
      <c r="CE686" s="5"/>
      <c r="CF686" s="5"/>
      <c r="CG686" s="5"/>
      <c r="CH686" s="5"/>
      <c r="CI686" s="5"/>
      <c r="CJ686" s="5"/>
      <c r="CK686" s="5"/>
      <c r="CL686" s="5"/>
      <c r="CM686" s="5"/>
      <c r="CN686" s="5"/>
      <c r="CO686" s="5"/>
      <c r="CP686" s="5"/>
      <c r="CQ686" s="5"/>
      <c r="CR686" s="5"/>
      <c r="CS686" s="5"/>
      <c r="CT686" s="5"/>
      <c r="CU686" s="5"/>
      <c r="CV686" s="5"/>
      <c r="CW686" s="5"/>
      <c r="CX686" s="5"/>
      <c r="CY686" s="5"/>
      <c r="CZ686" s="5"/>
      <c r="DA686" s="5"/>
      <c r="DB686" s="5"/>
      <c r="DC686" s="5"/>
      <c r="DD686" s="5"/>
      <c r="DE686" s="5"/>
      <c r="DF686" s="5"/>
      <c r="DG686" s="5"/>
      <c r="DH686" s="5"/>
      <c r="DI686" s="5"/>
      <c r="DJ686" s="5"/>
      <c r="DK686" s="5"/>
      <c r="DL686" s="5"/>
      <c r="DM686" s="5"/>
      <c r="DN686" s="5"/>
      <c r="DO686" s="5"/>
      <c r="DP686" s="5"/>
      <c r="DQ686" s="5"/>
      <c r="DR686" s="5"/>
      <c r="DS686" s="5"/>
      <c r="DT686" s="5"/>
      <c r="DU686" s="5"/>
    </row>
    <row r="687">
      <c r="A687" s="5"/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5"/>
      <c r="AI687" s="5"/>
      <c r="AJ687" s="5"/>
      <c r="AK687" s="5"/>
      <c r="AL687" s="5"/>
      <c r="AM687" s="5"/>
      <c r="AN687" s="5"/>
      <c r="AO687" s="5"/>
      <c r="AP687" s="5"/>
      <c r="AQ687" s="5"/>
      <c r="AR687" s="5"/>
      <c r="AS687" s="5"/>
      <c r="AT687" s="5"/>
      <c r="AU687" s="5"/>
      <c r="AV687" s="5"/>
      <c r="AW687" s="5"/>
      <c r="AX687" s="5"/>
      <c r="AY687" s="5"/>
      <c r="AZ687" s="5"/>
      <c r="BA687" s="5"/>
      <c r="BB687" s="5"/>
      <c r="BC687" s="5"/>
      <c r="BD687" s="5"/>
      <c r="BE687" s="5"/>
      <c r="BF687" s="5"/>
      <c r="BG687" s="5"/>
      <c r="BH687" s="5"/>
      <c r="BI687" s="5"/>
      <c r="BJ687" s="5"/>
      <c r="BK687" s="5"/>
      <c r="BL687" s="5"/>
      <c r="BM687" s="5"/>
      <c r="BN687" s="5"/>
      <c r="BO687" s="5"/>
      <c r="BP687" s="5"/>
      <c r="BQ687" s="5"/>
      <c r="BR687" s="5"/>
      <c r="BS687" s="5"/>
      <c r="BT687" s="5"/>
      <c r="BU687" s="5"/>
      <c r="BV687" s="5"/>
      <c r="BW687" s="5"/>
      <c r="BX687" s="5"/>
      <c r="BY687" s="5"/>
      <c r="BZ687" s="5"/>
      <c r="CA687" s="5"/>
      <c r="CB687" s="5"/>
      <c r="CC687" s="5"/>
      <c r="CD687" s="5"/>
      <c r="CE687" s="5"/>
      <c r="CF687" s="5"/>
      <c r="CG687" s="5"/>
      <c r="CH687" s="5"/>
      <c r="CI687" s="5"/>
      <c r="CJ687" s="5"/>
      <c r="CK687" s="5"/>
      <c r="CL687" s="5"/>
      <c r="CM687" s="5"/>
      <c r="CN687" s="5"/>
      <c r="CO687" s="5"/>
      <c r="CP687" s="5"/>
      <c r="CQ687" s="5"/>
      <c r="CR687" s="5"/>
      <c r="CS687" s="5"/>
      <c r="CT687" s="5"/>
      <c r="CU687" s="5"/>
      <c r="CV687" s="5"/>
      <c r="CW687" s="5"/>
      <c r="CX687" s="5"/>
      <c r="CY687" s="5"/>
      <c r="CZ687" s="5"/>
      <c r="DA687" s="5"/>
      <c r="DB687" s="5"/>
      <c r="DC687" s="5"/>
      <c r="DD687" s="5"/>
      <c r="DE687" s="5"/>
      <c r="DF687" s="5"/>
      <c r="DG687" s="5"/>
      <c r="DH687" s="5"/>
      <c r="DI687" s="5"/>
      <c r="DJ687" s="5"/>
      <c r="DK687" s="5"/>
      <c r="DL687" s="5"/>
      <c r="DM687" s="5"/>
      <c r="DN687" s="5"/>
      <c r="DO687" s="5"/>
      <c r="DP687" s="5"/>
      <c r="DQ687" s="5"/>
      <c r="DR687" s="5"/>
      <c r="DS687" s="5"/>
      <c r="DT687" s="5"/>
      <c r="DU687" s="5"/>
    </row>
    <row r="688">
      <c r="A688" s="5"/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5"/>
      <c r="AI688" s="5"/>
      <c r="AJ688" s="5"/>
      <c r="AK688" s="5"/>
      <c r="AL688" s="5"/>
      <c r="AM688" s="5"/>
      <c r="AN688" s="5"/>
      <c r="AO688" s="5"/>
      <c r="AP688" s="5"/>
      <c r="AQ688" s="5"/>
      <c r="AR688" s="5"/>
      <c r="AS688" s="5"/>
      <c r="AT688" s="5"/>
      <c r="AU688" s="5"/>
      <c r="AV688" s="5"/>
      <c r="AW688" s="5"/>
      <c r="AX688" s="5"/>
      <c r="AY688" s="5"/>
      <c r="AZ688" s="5"/>
      <c r="BA688" s="5"/>
      <c r="BB688" s="5"/>
      <c r="BC688" s="5"/>
      <c r="BD688" s="5"/>
      <c r="BE688" s="5"/>
      <c r="BF688" s="5"/>
      <c r="BG688" s="5"/>
      <c r="BH688" s="5"/>
      <c r="BI688" s="5"/>
      <c r="BJ688" s="5"/>
      <c r="BK688" s="5"/>
      <c r="BL688" s="5"/>
      <c r="BM688" s="5"/>
      <c r="BN688" s="5"/>
      <c r="BO688" s="5"/>
      <c r="BP688" s="5"/>
      <c r="BQ688" s="5"/>
      <c r="BR688" s="5"/>
      <c r="BS688" s="5"/>
      <c r="BT688" s="5"/>
      <c r="BU688" s="5"/>
      <c r="BV688" s="5"/>
      <c r="BW688" s="5"/>
      <c r="BX688" s="5"/>
      <c r="BY688" s="5"/>
      <c r="BZ688" s="5"/>
      <c r="CA688" s="5"/>
      <c r="CB688" s="5"/>
      <c r="CC688" s="5"/>
      <c r="CD688" s="5"/>
      <c r="CE688" s="5"/>
      <c r="CF688" s="5"/>
      <c r="CG688" s="5"/>
      <c r="CH688" s="5"/>
      <c r="CI688" s="5"/>
      <c r="CJ688" s="5"/>
      <c r="CK688" s="5"/>
      <c r="CL688" s="5"/>
      <c r="CM688" s="5"/>
      <c r="CN688" s="5"/>
      <c r="CO688" s="5"/>
      <c r="CP688" s="5"/>
      <c r="CQ688" s="5"/>
      <c r="CR688" s="5"/>
      <c r="CS688" s="5"/>
      <c r="CT688" s="5"/>
      <c r="CU688" s="5"/>
      <c r="CV688" s="5"/>
      <c r="CW688" s="5"/>
      <c r="CX688" s="5"/>
      <c r="CY688" s="5"/>
      <c r="CZ688" s="5"/>
      <c r="DA688" s="5"/>
      <c r="DB688" s="5"/>
      <c r="DC688" s="5"/>
      <c r="DD688" s="5"/>
      <c r="DE688" s="5"/>
      <c r="DF688" s="5"/>
      <c r="DG688" s="5"/>
      <c r="DH688" s="5"/>
      <c r="DI688" s="5"/>
      <c r="DJ688" s="5"/>
      <c r="DK688" s="5"/>
      <c r="DL688" s="5"/>
      <c r="DM688" s="5"/>
      <c r="DN688" s="5"/>
      <c r="DO688" s="5"/>
      <c r="DP688" s="5"/>
      <c r="DQ688" s="5"/>
      <c r="DR688" s="5"/>
      <c r="DS688" s="5"/>
      <c r="DT688" s="5"/>
      <c r="DU688" s="5"/>
    </row>
    <row r="689">
      <c r="A689" s="5"/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5"/>
      <c r="AI689" s="5"/>
      <c r="AJ689" s="5"/>
      <c r="AK689" s="5"/>
      <c r="AL689" s="5"/>
      <c r="AM689" s="5"/>
      <c r="AN689" s="5"/>
      <c r="AO689" s="5"/>
      <c r="AP689" s="5"/>
      <c r="AQ689" s="5"/>
      <c r="AR689" s="5"/>
      <c r="AS689" s="5"/>
      <c r="AT689" s="5"/>
      <c r="AU689" s="5"/>
      <c r="AV689" s="5"/>
      <c r="AW689" s="5"/>
      <c r="AX689" s="5"/>
      <c r="AY689" s="5"/>
      <c r="AZ689" s="5"/>
      <c r="BA689" s="5"/>
      <c r="BB689" s="5"/>
      <c r="BC689" s="5"/>
      <c r="BD689" s="5"/>
      <c r="BE689" s="5"/>
      <c r="BF689" s="5"/>
      <c r="BG689" s="5"/>
      <c r="BH689" s="5"/>
      <c r="BI689" s="5"/>
      <c r="BJ689" s="5"/>
      <c r="BK689" s="5"/>
      <c r="BL689" s="5"/>
      <c r="BM689" s="5"/>
      <c r="BN689" s="5"/>
      <c r="BO689" s="5"/>
      <c r="BP689" s="5"/>
      <c r="BQ689" s="5"/>
      <c r="BR689" s="5"/>
      <c r="BS689" s="5"/>
      <c r="BT689" s="5"/>
      <c r="BU689" s="5"/>
      <c r="BV689" s="5"/>
      <c r="BW689" s="5"/>
      <c r="BX689" s="5"/>
      <c r="BY689" s="5"/>
      <c r="BZ689" s="5"/>
      <c r="CA689" s="5"/>
      <c r="CB689" s="5"/>
      <c r="CC689" s="5"/>
      <c r="CD689" s="5"/>
      <c r="CE689" s="5"/>
      <c r="CF689" s="5"/>
      <c r="CG689" s="5"/>
      <c r="CH689" s="5"/>
      <c r="CI689" s="5"/>
      <c r="CJ689" s="5"/>
      <c r="CK689" s="5"/>
      <c r="CL689" s="5"/>
      <c r="CM689" s="5"/>
      <c r="CN689" s="5"/>
      <c r="CO689" s="5"/>
      <c r="CP689" s="5"/>
      <c r="CQ689" s="5"/>
      <c r="CR689" s="5"/>
      <c r="CS689" s="5"/>
      <c r="CT689" s="5"/>
      <c r="CU689" s="5"/>
      <c r="CV689" s="5"/>
      <c r="CW689" s="5"/>
      <c r="CX689" s="5"/>
      <c r="CY689" s="5"/>
      <c r="CZ689" s="5"/>
      <c r="DA689" s="5"/>
      <c r="DB689" s="5"/>
      <c r="DC689" s="5"/>
      <c r="DD689" s="5"/>
      <c r="DE689" s="5"/>
      <c r="DF689" s="5"/>
      <c r="DG689" s="5"/>
      <c r="DH689" s="5"/>
      <c r="DI689" s="5"/>
      <c r="DJ689" s="5"/>
      <c r="DK689" s="5"/>
      <c r="DL689" s="5"/>
      <c r="DM689" s="5"/>
      <c r="DN689" s="5"/>
      <c r="DO689" s="5"/>
      <c r="DP689" s="5"/>
      <c r="DQ689" s="5"/>
      <c r="DR689" s="5"/>
      <c r="DS689" s="5"/>
      <c r="DT689" s="5"/>
      <c r="DU689" s="5"/>
    </row>
    <row r="690">
      <c r="A690" s="5"/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5"/>
      <c r="AI690" s="5"/>
      <c r="AJ690" s="5"/>
      <c r="AK690" s="5"/>
      <c r="AL690" s="5"/>
      <c r="AM690" s="5"/>
      <c r="AN690" s="5"/>
      <c r="AO690" s="5"/>
      <c r="AP690" s="5"/>
      <c r="AQ690" s="5"/>
      <c r="AR690" s="5"/>
      <c r="AS690" s="5"/>
      <c r="AT690" s="5"/>
      <c r="AU690" s="5"/>
      <c r="AV690" s="5"/>
      <c r="AW690" s="5"/>
      <c r="AX690" s="5"/>
      <c r="AY690" s="5"/>
      <c r="AZ690" s="5"/>
      <c r="BA690" s="5"/>
      <c r="BB690" s="5"/>
      <c r="BC690" s="5"/>
      <c r="BD690" s="5"/>
      <c r="BE690" s="5"/>
      <c r="BF690" s="5"/>
      <c r="BG690" s="5"/>
      <c r="BH690" s="5"/>
      <c r="BI690" s="5"/>
      <c r="BJ690" s="5"/>
      <c r="BK690" s="5"/>
      <c r="BL690" s="5"/>
      <c r="BM690" s="5"/>
      <c r="BN690" s="5"/>
      <c r="BO690" s="5"/>
      <c r="BP690" s="5"/>
      <c r="BQ690" s="5"/>
      <c r="BR690" s="5"/>
      <c r="BS690" s="5"/>
      <c r="BT690" s="5"/>
      <c r="BU690" s="5"/>
      <c r="BV690" s="5"/>
      <c r="BW690" s="5"/>
      <c r="BX690" s="5"/>
      <c r="BY690" s="5"/>
      <c r="BZ690" s="5"/>
      <c r="CA690" s="5"/>
      <c r="CB690" s="5"/>
      <c r="CC690" s="5"/>
      <c r="CD690" s="5"/>
      <c r="CE690" s="5"/>
      <c r="CF690" s="5"/>
      <c r="CG690" s="5"/>
      <c r="CH690" s="5"/>
      <c r="CI690" s="5"/>
      <c r="CJ690" s="5"/>
      <c r="CK690" s="5"/>
      <c r="CL690" s="5"/>
      <c r="CM690" s="5"/>
      <c r="CN690" s="5"/>
      <c r="CO690" s="5"/>
      <c r="CP690" s="5"/>
      <c r="CQ690" s="5"/>
      <c r="CR690" s="5"/>
      <c r="CS690" s="5"/>
      <c r="CT690" s="5"/>
      <c r="CU690" s="5"/>
      <c r="CV690" s="5"/>
      <c r="CW690" s="5"/>
      <c r="CX690" s="5"/>
      <c r="CY690" s="5"/>
      <c r="CZ690" s="5"/>
      <c r="DA690" s="5"/>
      <c r="DB690" s="5"/>
      <c r="DC690" s="5"/>
      <c r="DD690" s="5"/>
      <c r="DE690" s="5"/>
      <c r="DF690" s="5"/>
      <c r="DG690" s="5"/>
      <c r="DH690" s="5"/>
      <c r="DI690" s="5"/>
      <c r="DJ690" s="5"/>
      <c r="DK690" s="5"/>
      <c r="DL690" s="5"/>
      <c r="DM690" s="5"/>
      <c r="DN690" s="5"/>
      <c r="DO690" s="5"/>
      <c r="DP690" s="5"/>
      <c r="DQ690" s="5"/>
      <c r="DR690" s="5"/>
      <c r="DS690" s="5"/>
      <c r="DT690" s="5"/>
      <c r="DU690" s="5"/>
    </row>
    <row r="691">
      <c r="A691" s="5"/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5"/>
      <c r="AI691" s="5"/>
      <c r="AJ691" s="5"/>
      <c r="AK691" s="5"/>
      <c r="AL691" s="5"/>
      <c r="AM691" s="5"/>
      <c r="AN691" s="5"/>
      <c r="AO691" s="5"/>
      <c r="AP691" s="5"/>
      <c r="AQ691" s="5"/>
      <c r="AR691" s="5"/>
      <c r="AS691" s="5"/>
      <c r="AT691" s="5"/>
      <c r="AU691" s="5"/>
      <c r="AV691" s="5"/>
      <c r="AW691" s="5"/>
      <c r="AX691" s="5"/>
      <c r="AY691" s="5"/>
      <c r="AZ691" s="5"/>
      <c r="BA691" s="5"/>
      <c r="BB691" s="5"/>
      <c r="BC691" s="5"/>
      <c r="BD691" s="5"/>
      <c r="BE691" s="5"/>
      <c r="BF691" s="5"/>
      <c r="BG691" s="5"/>
      <c r="BH691" s="5"/>
      <c r="BI691" s="5"/>
      <c r="BJ691" s="5"/>
      <c r="BK691" s="5"/>
      <c r="BL691" s="5"/>
      <c r="BM691" s="5"/>
      <c r="BN691" s="5"/>
      <c r="BO691" s="5"/>
      <c r="BP691" s="5"/>
      <c r="BQ691" s="5"/>
      <c r="BR691" s="5"/>
      <c r="BS691" s="5"/>
      <c r="BT691" s="5"/>
      <c r="BU691" s="5"/>
      <c r="BV691" s="5"/>
      <c r="BW691" s="5"/>
      <c r="BX691" s="5"/>
      <c r="BY691" s="5"/>
      <c r="BZ691" s="5"/>
      <c r="CA691" s="5"/>
      <c r="CB691" s="5"/>
      <c r="CC691" s="5"/>
      <c r="CD691" s="5"/>
      <c r="CE691" s="5"/>
      <c r="CF691" s="5"/>
      <c r="CG691" s="5"/>
      <c r="CH691" s="5"/>
      <c r="CI691" s="5"/>
      <c r="CJ691" s="5"/>
      <c r="CK691" s="5"/>
      <c r="CL691" s="5"/>
      <c r="CM691" s="5"/>
      <c r="CN691" s="5"/>
      <c r="CO691" s="5"/>
      <c r="CP691" s="5"/>
      <c r="CQ691" s="5"/>
      <c r="CR691" s="5"/>
      <c r="CS691" s="5"/>
      <c r="CT691" s="5"/>
      <c r="CU691" s="5"/>
      <c r="CV691" s="5"/>
      <c r="CW691" s="5"/>
      <c r="CX691" s="5"/>
      <c r="CY691" s="5"/>
      <c r="CZ691" s="5"/>
      <c r="DA691" s="5"/>
      <c r="DB691" s="5"/>
      <c r="DC691" s="5"/>
      <c r="DD691" s="5"/>
      <c r="DE691" s="5"/>
      <c r="DF691" s="5"/>
      <c r="DG691" s="5"/>
      <c r="DH691" s="5"/>
      <c r="DI691" s="5"/>
      <c r="DJ691" s="5"/>
      <c r="DK691" s="5"/>
      <c r="DL691" s="5"/>
      <c r="DM691" s="5"/>
      <c r="DN691" s="5"/>
      <c r="DO691" s="5"/>
      <c r="DP691" s="5"/>
      <c r="DQ691" s="5"/>
      <c r="DR691" s="5"/>
      <c r="DS691" s="5"/>
      <c r="DT691" s="5"/>
      <c r="DU691" s="5"/>
    </row>
    <row r="692">
      <c r="A692" s="5"/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5"/>
      <c r="AI692" s="5"/>
      <c r="AJ692" s="5"/>
      <c r="AK692" s="5"/>
      <c r="AL692" s="5"/>
      <c r="AM692" s="5"/>
      <c r="AN692" s="5"/>
      <c r="AO692" s="5"/>
      <c r="AP692" s="5"/>
      <c r="AQ692" s="5"/>
      <c r="AR692" s="5"/>
      <c r="AS692" s="5"/>
      <c r="AT692" s="5"/>
      <c r="AU692" s="5"/>
      <c r="AV692" s="5"/>
      <c r="AW692" s="5"/>
      <c r="AX692" s="5"/>
      <c r="AY692" s="5"/>
      <c r="AZ692" s="5"/>
      <c r="BA692" s="5"/>
      <c r="BB692" s="5"/>
      <c r="BC692" s="5"/>
      <c r="BD692" s="5"/>
      <c r="BE692" s="5"/>
      <c r="BF692" s="5"/>
      <c r="BG692" s="5"/>
      <c r="BH692" s="5"/>
      <c r="BI692" s="5"/>
      <c r="BJ692" s="5"/>
      <c r="BK692" s="5"/>
      <c r="BL692" s="5"/>
      <c r="BM692" s="5"/>
      <c r="BN692" s="5"/>
      <c r="BO692" s="5"/>
      <c r="BP692" s="5"/>
      <c r="BQ692" s="5"/>
      <c r="BR692" s="5"/>
      <c r="BS692" s="5"/>
      <c r="BT692" s="5"/>
      <c r="BU692" s="5"/>
      <c r="BV692" s="5"/>
      <c r="BW692" s="5"/>
      <c r="BX692" s="5"/>
      <c r="BY692" s="5"/>
      <c r="BZ692" s="5"/>
      <c r="CA692" s="5"/>
      <c r="CB692" s="5"/>
      <c r="CC692" s="5"/>
      <c r="CD692" s="5"/>
      <c r="CE692" s="5"/>
      <c r="CF692" s="5"/>
      <c r="CG692" s="5"/>
      <c r="CH692" s="5"/>
      <c r="CI692" s="5"/>
      <c r="CJ692" s="5"/>
      <c r="CK692" s="5"/>
      <c r="CL692" s="5"/>
      <c r="CM692" s="5"/>
      <c r="CN692" s="5"/>
      <c r="CO692" s="5"/>
      <c r="CP692" s="5"/>
      <c r="CQ692" s="5"/>
      <c r="CR692" s="5"/>
      <c r="CS692" s="5"/>
      <c r="CT692" s="5"/>
      <c r="CU692" s="5"/>
      <c r="CV692" s="5"/>
      <c r="CW692" s="5"/>
      <c r="CX692" s="5"/>
      <c r="CY692" s="5"/>
      <c r="CZ692" s="5"/>
      <c r="DA692" s="5"/>
      <c r="DB692" s="5"/>
      <c r="DC692" s="5"/>
      <c r="DD692" s="5"/>
      <c r="DE692" s="5"/>
      <c r="DF692" s="5"/>
      <c r="DG692" s="5"/>
      <c r="DH692" s="5"/>
      <c r="DI692" s="5"/>
      <c r="DJ692" s="5"/>
      <c r="DK692" s="5"/>
      <c r="DL692" s="5"/>
      <c r="DM692" s="5"/>
      <c r="DN692" s="5"/>
      <c r="DO692" s="5"/>
      <c r="DP692" s="5"/>
      <c r="DQ692" s="5"/>
      <c r="DR692" s="5"/>
      <c r="DS692" s="5"/>
      <c r="DT692" s="5"/>
      <c r="DU692" s="5"/>
    </row>
    <row r="693">
      <c r="A693" s="5"/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5"/>
      <c r="AI693" s="5"/>
      <c r="AJ693" s="5"/>
      <c r="AK693" s="5"/>
      <c r="AL693" s="5"/>
      <c r="AM693" s="5"/>
      <c r="AN693" s="5"/>
      <c r="AO693" s="5"/>
      <c r="AP693" s="5"/>
      <c r="AQ693" s="5"/>
      <c r="AR693" s="5"/>
      <c r="AS693" s="5"/>
      <c r="AT693" s="5"/>
      <c r="AU693" s="5"/>
      <c r="AV693" s="5"/>
      <c r="AW693" s="5"/>
      <c r="AX693" s="5"/>
      <c r="AY693" s="5"/>
      <c r="AZ693" s="5"/>
      <c r="BA693" s="5"/>
      <c r="BB693" s="5"/>
      <c r="BC693" s="5"/>
      <c r="BD693" s="5"/>
      <c r="BE693" s="5"/>
      <c r="BF693" s="5"/>
      <c r="BG693" s="5"/>
      <c r="BH693" s="5"/>
      <c r="BI693" s="5"/>
      <c r="BJ693" s="5"/>
      <c r="BK693" s="5"/>
      <c r="BL693" s="5"/>
      <c r="BM693" s="5"/>
      <c r="BN693" s="5"/>
      <c r="BO693" s="5"/>
      <c r="BP693" s="5"/>
      <c r="BQ693" s="5"/>
      <c r="BR693" s="5"/>
      <c r="BS693" s="5"/>
      <c r="BT693" s="5"/>
      <c r="BU693" s="5"/>
      <c r="BV693" s="5"/>
      <c r="BW693" s="5"/>
      <c r="BX693" s="5"/>
      <c r="BY693" s="5"/>
      <c r="BZ693" s="5"/>
      <c r="CA693" s="5"/>
      <c r="CB693" s="5"/>
      <c r="CC693" s="5"/>
      <c r="CD693" s="5"/>
      <c r="CE693" s="5"/>
      <c r="CF693" s="5"/>
      <c r="CG693" s="5"/>
      <c r="CH693" s="5"/>
      <c r="CI693" s="5"/>
      <c r="CJ693" s="5"/>
      <c r="CK693" s="5"/>
      <c r="CL693" s="5"/>
      <c r="CM693" s="5"/>
      <c r="CN693" s="5"/>
      <c r="CO693" s="5"/>
      <c r="CP693" s="5"/>
      <c r="CQ693" s="5"/>
      <c r="CR693" s="5"/>
      <c r="CS693" s="5"/>
      <c r="CT693" s="5"/>
      <c r="CU693" s="5"/>
      <c r="CV693" s="5"/>
      <c r="CW693" s="5"/>
      <c r="CX693" s="5"/>
      <c r="CY693" s="5"/>
      <c r="CZ693" s="5"/>
      <c r="DA693" s="5"/>
      <c r="DB693" s="5"/>
      <c r="DC693" s="5"/>
      <c r="DD693" s="5"/>
      <c r="DE693" s="5"/>
      <c r="DF693" s="5"/>
      <c r="DG693" s="5"/>
      <c r="DH693" s="5"/>
      <c r="DI693" s="5"/>
      <c r="DJ693" s="5"/>
      <c r="DK693" s="5"/>
      <c r="DL693" s="5"/>
      <c r="DM693" s="5"/>
      <c r="DN693" s="5"/>
      <c r="DO693" s="5"/>
      <c r="DP693" s="5"/>
      <c r="DQ693" s="5"/>
      <c r="DR693" s="5"/>
      <c r="DS693" s="5"/>
      <c r="DT693" s="5"/>
      <c r="DU693" s="5"/>
    </row>
    <row r="694">
      <c r="A694" s="5"/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5"/>
      <c r="AI694" s="5"/>
      <c r="AJ694" s="5"/>
      <c r="AK694" s="5"/>
      <c r="AL694" s="5"/>
      <c r="AM694" s="5"/>
      <c r="AN694" s="5"/>
      <c r="AO694" s="5"/>
      <c r="AP694" s="5"/>
      <c r="AQ694" s="5"/>
      <c r="AR694" s="5"/>
      <c r="AS694" s="5"/>
      <c r="AT694" s="5"/>
      <c r="AU694" s="5"/>
      <c r="AV694" s="5"/>
      <c r="AW694" s="5"/>
      <c r="AX694" s="5"/>
      <c r="AY694" s="5"/>
      <c r="AZ694" s="5"/>
      <c r="BA694" s="5"/>
      <c r="BB694" s="5"/>
      <c r="BC694" s="5"/>
      <c r="BD694" s="5"/>
      <c r="BE694" s="5"/>
      <c r="BF694" s="5"/>
      <c r="BG694" s="5"/>
      <c r="BH694" s="5"/>
      <c r="BI694" s="5"/>
      <c r="BJ694" s="5"/>
      <c r="BK694" s="5"/>
      <c r="BL694" s="5"/>
      <c r="BM694" s="5"/>
      <c r="BN694" s="5"/>
      <c r="BO694" s="5"/>
      <c r="BP694" s="5"/>
      <c r="BQ694" s="5"/>
      <c r="BR694" s="5"/>
      <c r="BS694" s="5"/>
      <c r="BT694" s="5"/>
      <c r="BU694" s="5"/>
      <c r="BV694" s="5"/>
      <c r="BW694" s="5"/>
      <c r="BX694" s="5"/>
      <c r="BY694" s="5"/>
      <c r="BZ694" s="5"/>
      <c r="CA694" s="5"/>
      <c r="CB694" s="5"/>
      <c r="CC694" s="5"/>
      <c r="CD694" s="5"/>
      <c r="CE694" s="5"/>
      <c r="CF694" s="5"/>
      <c r="CG694" s="5"/>
      <c r="CH694" s="5"/>
      <c r="CI694" s="5"/>
      <c r="CJ694" s="5"/>
      <c r="CK694" s="5"/>
      <c r="CL694" s="5"/>
      <c r="CM694" s="5"/>
      <c r="CN694" s="5"/>
      <c r="CO694" s="5"/>
      <c r="CP694" s="5"/>
      <c r="CQ694" s="5"/>
      <c r="CR694" s="5"/>
      <c r="CS694" s="5"/>
      <c r="CT694" s="5"/>
      <c r="CU694" s="5"/>
      <c r="CV694" s="5"/>
      <c r="CW694" s="5"/>
      <c r="CX694" s="5"/>
      <c r="CY694" s="5"/>
      <c r="CZ694" s="5"/>
      <c r="DA694" s="5"/>
      <c r="DB694" s="5"/>
      <c r="DC694" s="5"/>
      <c r="DD694" s="5"/>
      <c r="DE694" s="5"/>
      <c r="DF694" s="5"/>
      <c r="DG694" s="5"/>
      <c r="DH694" s="5"/>
      <c r="DI694" s="5"/>
      <c r="DJ694" s="5"/>
      <c r="DK694" s="5"/>
      <c r="DL694" s="5"/>
      <c r="DM694" s="5"/>
      <c r="DN694" s="5"/>
      <c r="DO694" s="5"/>
      <c r="DP694" s="5"/>
      <c r="DQ694" s="5"/>
      <c r="DR694" s="5"/>
      <c r="DS694" s="5"/>
      <c r="DT694" s="5"/>
      <c r="DU694" s="5"/>
    </row>
    <row r="695">
      <c r="A695" s="5"/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5"/>
      <c r="AI695" s="5"/>
      <c r="AJ695" s="5"/>
      <c r="AK695" s="5"/>
      <c r="AL695" s="5"/>
      <c r="AM695" s="5"/>
      <c r="AN695" s="5"/>
      <c r="AO695" s="5"/>
      <c r="AP695" s="5"/>
      <c r="AQ695" s="5"/>
      <c r="AR695" s="5"/>
      <c r="AS695" s="5"/>
      <c r="AT695" s="5"/>
      <c r="AU695" s="5"/>
      <c r="AV695" s="5"/>
      <c r="AW695" s="5"/>
      <c r="AX695" s="5"/>
      <c r="AY695" s="5"/>
      <c r="AZ695" s="5"/>
      <c r="BA695" s="5"/>
      <c r="BB695" s="5"/>
      <c r="BC695" s="5"/>
      <c r="BD695" s="5"/>
      <c r="BE695" s="5"/>
      <c r="BF695" s="5"/>
      <c r="BG695" s="5"/>
      <c r="BH695" s="5"/>
      <c r="BI695" s="5"/>
      <c r="BJ695" s="5"/>
      <c r="BK695" s="5"/>
      <c r="BL695" s="5"/>
      <c r="BM695" s="5"/>
      <c r="BN695" s="5"/>
      <c r="BO695" s="5"/>
      <c r="BP695" s="5"/>
      <c r="BQ695" s="5"/>
      <c r="BR695" s="5"/>
      <c r="BS695" s="5"/>
      <c r="BT695" s="5"/>
      <c r="BU695" s="5"/>
      <c r="BV695" s="5"/>
      <c r="BW695" s="5"/>
      <c r="BX695" s="5"/>
      <c r="BY695" s="5"/>
      <c r="BZ695" s="5"/>
      <c r="CA695" s="5"/>
      <c r="CB695" s="5"/>
      <c r="CC695" s="5"/>
      <c r="CD695" s="5"/>
      <c r="CE695" s="5"/>
      <c r="CF695" s="5"/>
      <c r="CG695" s="5"/>
      <c r="CH695" s="5"/>
      <c r="CI695" s="5"/>
      <c r="CJ695" s="5"/>
      <c r="CK695" s="5"/>
      <c r="CL695" s="5"/>
      <c r="CM695" s="5"/>
      <c r="CN695" s="5"/>
      <c r="CO695" s="5"/>
      <c r="CP695" s="5"/>
      <c r="CQ695" s="5"/>
      <c r="CR695" s="5"/>
      <c r="CS695" s="5"/>
      <c r="CT695" s="5"/>
      <c r="CU695" s="5"/>
      <c r="CV695" s="5"/>
      <c r="CW695" s="5"/>
      <c r="CX695" s="5"/>
      <c r="CY695" s="5"/>
      <c r="CZ695" s="5"/>
      <c r="DA695" s="5"/>
      <c r="DB695" s="5"/>
      <c r="DC695" s="5"/>
      <c r="DD695" s="5"/>
      <c r="DE695" s="5"/>
      <c r="DF695" s="5"/>
      <c r="DG695" s="5"/>
      <c r="DH695" s="5"/>
      <c r="DI695" s="5"/>
      <c r="DJ695" s="5"/>
      <c r="DK695" s="5"/>
      <c r="DL695" s="5"/>
      <c r="DM695" s="5"/>
      <c r="DN695" s="5"/>
      <c r="DO695" s="5"/>
      <c r="DP695" s="5"/>
      <c r="DQ695" s="5"/>
      <c r="DR695" s="5"/>
      <c r="DS695" s="5"/>
      <c r="DT695" s="5"/>
      <c r="DU695" s="5"/>
    </row>
    <row r="696">
      <c r="A696" s="5"/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5"/>
      <c r="AI696" s="5"/>
      <c r="AJ696" s="5"/>
      <c r="AK696" s="5"/>
      <c r="AL696" s="5"/>
      <c r="AM696" s="5"/>
      <c r="AN696" s="5"/>
      <c r="AO696" s="5"/>
      <c r="AP696" s="5"/>
      <c r="AQ696" s="5"/>
      <c r="AR696" s="5"/>
      <c r="AS696" s="5"/>
      <c r="AT696" s="5"/>
      <c r="AU696" s="5"/>
      <c r="AV696" s="5"/>
      <c r="AW696" s="5"/>
      <c r="AX696" s="5"/>
      <c r="AY696" s="5"/>
      <c r="AZ696" s="5"/>
      <c r="BA696" s="5"/>
      <c r="BB696" s="5"/>
      <c r="BC696" s="5"/>
      <c r="BD696" s="5"/>
      <c r="BE696" s="5"/>
      <c r="BF696" s="5"/>
      <c r="BG696" s="5"/>
      <c r="BH696" s="5"/>
      <c r="BI696" s="5"/>
      <c r="BJ696" s="5"/>
      <c r="BK696" s="5"/>
      <c r="BL696" s="5"/>
      <c r="BM696" s="5"/>
      <c r="BN696" s="5"/>
      <c r="BO696" s="5"/>
      <c r="BP696" s="5"/>
      <c r="BQ696" s="5"/>
      <c r="BR696" s="5"/>
      <c r="BS696" s="5"/>
      <c r="BT696" s="5"/>
      <c r="BU696" s="5"/>
      <c r="BV696" s="5"/>
      <c r="BW696" s="5"/>
      <c r="BX696" s="5"/>
      <c r="BY696" s="5"/>
      <c r="BZ696" s="5"/>
      <c r="CA696" s="5"/>
      <c r="CB696" s="5"/>
      <c r="CC696" s="5"/>
      <c r="CD696" s="5"/>
      <c r="CE696" s="5"/>
      <c r="CF696" s="5"/>
      <c r="CG696" s="5"/>
      <c r="CH696" s="5"/>
      <c r="CI696" s="5"/>
      <c r="CJ696" s="5"/>
      <c r="CK696" s="5"/>
      <c r="CL696" s="5"/>
      <c r="CM696" s="5"/>
      <c r="CN696" s="5"/>
      <c r="CO696" s="5"/>
      <c r="CP696" s="5"/>
      <c r="CQ696" s="5"/>
      <c r="CR696" s="5"/>
      <c r="CS696" s="5"/>
      <c r="CT696" s="5"/>
      <c r="CU696" s="5"/>
      <c r="CV696" s="5"/>
      <c r="CW696" s="5"/>
      <c r="CX696" s="5"/>
      <c r="CY696" s="5"/>
      <c r="CZ696" s="5"/>
      <c r="DA696" s="5"/>
      <c r="DB696" s="5"/>
      <c r="DC696" s="5"/>
      <c r="DD696" s="5"/>
      <c r="DE696" s="5"/>
      <c r="DF696" s="5"/>
      <c r="DG696" s="5"/>
      <c r="DH696" s="5"/>
      <c r="DI696" s="5"/>
      <c r="DJ696" s="5"/>
      <c r="DK696" s="5"/>
      <c r="DL696" s="5"/>
      <c r="DM696" s="5"/>
      <c r="DN696" s="5"/>
      <c r="DO696" s="5"/>
      <c r="DP696" s="5"/>
      <c r="DQ696" s="5"/>
      <c r="DR696" s="5"/>
      <c r="DS696" s="5"/>
      <c r="DT696" s="5"/>
      <c r="DU696" s="5"/>
    </row>
    <row r="697">
      <c r="A697" s="5"/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5"/>
      <c r="AI697" s="5"/>
      <c r="AJ697" s="5"/>
      <c r="AK697" s="5"/>
      <c r="AL697" s="5"/>
      <c r="AM697" s="5"/>
      <c r="AN697" s="5"/>
      <c r="AO697" s="5"/>
      <c r="AP697" s="5"/>
      <c r="AQ697" s="5"/>
      <c r="AR697" s="5"/>
      <c r="AS697" s="5"/>
      <c r="AT697" s="5"/>
      <c r="AU697" s="5"/>
      <c r="AV697" s="5"/>
      <c r="AW697" s="5"/>
      <c r="AX697" s="5"/>
      <c r="AY697" s="5"/>
      <c r="AZ697" s="5"/>
      <c r="BA697" s="5"/>
      <c r="BB697" s="5"/>
      <c r="BC697" s="5"/>
      <c r="BD697" s="5"/>
      <c r="BE697" s="5"/>
      <c r="BF697" s="5"/>
      <c r="BG697" s="5"/>
      <c r="BH697" s="5"/>
      <c r="BI697" s="5"/>
      <c r="BJ697" s="5"/>
      <c r="BK697" s="5"/>
      <c r="BL697" s="5"/>
      <c r="BM697" s="5"/>
      <c r="BN697" s="5"/>
      <c r="BO697" s="5"/>
      <c r="BP697" s="5"/>
      <c r="BQ697" s="5"/>
      <c r="BR697" s="5"/>
      <c r="BS697" s="5"/>
      <c r="BT697" s="5"/>
      <c r="BU697" s="5"/>
      <c r="BV697" s="5"/>
      <c r="BW697" s="5"/>
      <c r="BX697" s="5"/>
      <c r="BY697" s="5"/>
      <c r="BZ697" s="5"/>
      <c r="CA697" s="5"/>
      <c r="CB697" s="5"/>
      <c r="CC697" s="5"/>
      <c r="CD697" s="5"/>
      <c r="CE697" s="5"/>
      <c r="CF697" s="5"/>
      <c r="CG697" s="5"/>
      <c r="CH697" s="5"/>
      <c r="CI697" s="5"/>
      <c r="CJ697" s="5"/>
      <c r="CK697" s="5"/>
      <c r="CL697" s="5"/>
      <c r="CM697" s="5"/>
      <c r="CN697" s="5"/>
      <c r="CO697" s="5"/>
      <c r="CP697" s="5"/>
      <c r="CQ697" s="5"/>
      <c r="CR697" s="5"/>
      <c r="CS697" s="5"/>
      <c r="CT697" s="5"/>
      <c r="CU697" s="5"/>
      <c r="CV697" s="5"/>
      <c r="CW697" s="5"/>
      <c r="CX697" s="5"/>
      <c r="CY697" s="5"/>
      <c r="CZ697" s="5"/>
      <c r="DA697" s="5"/>
      <c r="DB697" s="5"/>
      <c r="DC697" s="5"/>
      <c r="DD697" s="5"/>
      <c r="DE697" s="5"/>
      <c r="DF697" s="5"/>
      <c r="DG697" s="5"/>
      <c r="DH697" s="5"/>
      <c r="DI697" s="5"/>
      <c r="DJ697" s="5"/>
      <c r="DK697" s="5"/>
      <c r="DL697" s="5"/>
      <c r="DM697" s="5"/>
      <c r="DN697" s="5"/>
      <c r="DO697" s="5"/>
      <c r="DP697" s="5"/>
      <c r="DQ697" s="5"/>
      <c r="DR697" s="5"/>
      <c r="DS697" s="5"/>
      <c r="DT697" s="5"/>
      <c r="DU697" s="5"/>
    </row>
    <row r="698">
      <c r="A698" s="5"/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5"/>
      <c r="AI698" s="5"/>
      <c r="AJ698" s="5"/>
      <c r="AK698" s="5"/>
      <c r="AL698" s="5"/>
      <c r="AM698" s="5"/>
      <c r="AN698" s="5"/>
      <c r="AO698" s="5"/>
      <c r="AP698" s="5"/>
      <c r="AQ698" s="5"/>
      <c r="AR698" s="5"/>
      <c r="AS698" s="5"/>
      <c r="AT698" s="5"/>
      <c r="AU698" s="5"/>
      <c r="AV698" s="5"/>
      <c r="AW698" s="5"/>
      <c r="AX698" s="5"/>
      <c r="AY698" s="5"/>
      <c r="AZ698" s="5"/>
      <c r="BA698" s="5"/>
      <c r="BB698" s="5"/>
      <c r="BC698" s="5"/>
      <c r="BD698" s="5"/>
      <c r="BE698" s="5"/>
      <c r="BF698" s="5"/>
      <c r="BG698" s="5"/>
      <c r="BH698" s="5"/>
      <c r="BI698" s="5"/>
      <c r="BJ698" s="5"/>
      <c r="BK698" s="5"/>
      <c r="BL698" s="5"/>
      <c r="BM698" s="5"/>
      <c r="BN698" s="5"/>
      <c r="BO698" s="5"/>
      <c r="BP698" s="5"/>
      <c r="BQ698" s="5"/>
      <c r="BR698" s="5"/>
      <c r="BS698" s="5"/>
      <c r="BT698" s="5"/>
      <c r="BU698" s="5"/>
      <c r="BV698" s="5"/>
      <c r="BW698" s="5"/>
      <c r="BX698" s="5"/>
      <c r="BY698" s="5"/>
      <c r="BZ698" s="5"/>
      <c r="CA698" s="5"/>
      <c r="CB698" s="5"/>
      <c r="CC698" s="5"/>
      <c r="CD698" s="5"/>
      <c r="CE698" s="5"/>
      <c r="CF698" s="5"/>
      <c r="CG698" s="5"/>
      <c r="CH698" s="5"/>
      <c r="CI698" s="5"/>
      <c r="CJ698" s="5"/>
      <c r="CK698" s="5"/>
      <c r="CL698" s="5"/>
      <c r="CM698" s="5"/>
      <c r="CN698" s="5"/>
      <c r="CO698" s="5"/>
      <c r="CP698" s="5"/>
      <c r="CQ698" s="5"/>
      <c r="CR698" s="5"/>
      <c r="CS698" s="5"/>
      <c r="CT698" s="5"/>
      <c r="CU698" s="5"/>
      <c r="CV698" s="5"/>
      <c r="CW698" s="5"/>
      <c r="CX698" s="5"/>
      <c r="CY698" s="5"/>
      <c r="CZ698" s="5"/>
      <c r="DA698" s="5"/>
      <c r="DB698" s="5"/>
      <c r="DC698" s="5"/>
      <c r="DD698" s="5"/>
      <c r="DE698" s="5"/>
      <c r="DF698" s="5"/>
      <c r="DG698" s="5"/>
      <c r="DH698" s="5"/>
      <c r="DI698" s="5"/>
      <c r="DJ698" s="5"/>
      <c r="DK698" s="5"/>
      <c r="DL698" s="5"/>
      <c r="DM698" s="5"/>
      <c r="DN698" s="5"/>
      <c r="DO698" s="5"/>
      <c r="DP698" s="5"/>
      <c r="DQ698" s="5"/>
      <c r="DR698" s="5"/>
      <c r="DS698" s="5"/>
      <c r="DT698" s="5"/>
      <c r="DU698" s="5"/>
    </row>
    <row r="699">
      <c r="A699" s="5"/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5"/>
      <c r="AI699" s="5"/>
      <c r="AJ699" s="5"/>
      <c r="AK699" s="5"/>
      <c r="AL699" s="5"/>
      <c r="AM699" s="5"/>
      <c r="AN699" s="5"/>
      <c r="AO699" s="5"/>
      <c r="AP699" s="5"/>
      <c r="AQ699" s="5"/>
      <c r="AR699" s="5"/>
      <c r="AS699" s="5"/>
      <c r="AT699" s="5"/>
      <c r="AU699" s="5"/>
      <c r="AV699" s="5"/>
      <c r="AW699" s="5"/>
      <c r="AX699" s="5"/>
      <c r="AY699" s="5"/>
      <c r="AZ699" s="5"/>
      <c r="BA699" s="5"/>
      <c r="BB699" s="5"/>
      <c r="BC699" s="5"/>
      <c r="BD699" s="5"/>
      <c r="BE699" s="5"/>
      <c r="BF699" s="5"/>
      <c r="BG699" s="5"/>
      <c r="BH699" s="5"/>
      <c r="BI699" s="5"/>
      <c r="BJ699" s="5"/>
      <c r="BK699" s="5"/>
      <c r="BL699" s="5"/>
      <c r="BM699" s="5"/>
      <c r="BN699" s="5"/>
      <c r="BO699" s="5"/>
      <c r="BP699" s="5"/>
      <c r="BQ699" s="5"/>
      <c r="BR699" s="5"/>
      <c r="BS699" s="5"/>
      <c r="BT699" s="5"/>
      <c r="BU699" s="5"/>
      <c r="BV699" s="5"/>
      <c r="BW699" s="5"/>
      <c r="BX699" s="5"/>
      <c r="BY699" s="5"/>
      <c r="BZ699" s="5"/>
      <c r="CA699" s="5"/>
      <c r="CB699" s="5"/>
      <c r="CC699" s="5"/>
      <c r="CD699" s="5"/>
      <c r="CE699" s="5"/>
      <c r="CF699" s="5"/>
      <c r="CG699" s="5"/>
      <c r="CH699" s="5"/>
      <c r="CI699" s="5"/>
      <c r="CJ699" s="5"/>
      <c r="CK699" s="5"/>
      <c r="CL699" s="5"/>
      <c r="CM699" s="5"/>
      <c r="CN699" s="5"/>
      <c r="CO699" s="5"/>
      <c r="CP699" s="5"/>
      <c r="CQ699" s="5"/>
      <c r="CR699" s="5"/>
      <c r="CS699" s="5"/>
      <c r="CT699" s="5"/>
      <c r="CU699" s="5"/>
      <c r="CV699" s="5"/>
      <c r="CW699" s="5"/>
      <c r="CX699" s="5"/>
      <c r="CY699" s="5"/>
      <c r="CZ699" s="5"/>
      <c r="DA699" s="5"/>
      <c r="DB699" s="5"/>
      <c r="DC699" s="5"/>
      <c r="DD699" s="5"/>
      <c r="DE699" s="5"/>
      <c r="DF699" s="5"/>
      <c r="DG699" s="5"/>
      <c r="DH699" s="5"/>
      <c r="DI699" s="5"/>
      <c r="DJ699" s="5"/>
      <c r="DK699" s="5"/>
      <c r="DL699" s="5"/>
      <c r="DM699" s="5"/>
      <c r="DN699" s="5"/>
      <c r="DO699" s="5"/>
      <c r="DP699" s="5"/>
      <c r="DQ699" s="5"/>
      <c r="DR699" s="5"/>
      <c r="DS699" s="5"/>
      <c r="DT699" s="5"/>
      <c r="DU699" s="5"/>
    </row>
    <row r="700">
      <c r="A700" s="5"/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5"/>
      <c r="AI700" s="5"/>
      <c r="AJ700" s="5"/>
      <c r="AK700" s="5"/>
      <c r="AL700" s="5"/>
      <c r="AM700" s="5"/>
      <c r="AN700" s="5"/>
      <c r="AO700" s="5"/>
      <c r="AP700" s="5"/>
      <c r="AQ700" s="5"/>
      <c r="AR700" s="5"/>
      <c r="AS700" s="5"/>
      <c r="AT700" s="5"/>
      <c r="AU700" s="5"/>
      <c r="AV700" s="5"/>
      <c r="AW700" s="5"/>
      <c r="AX700" s="5"/>
      <c r="AY700" s="5"/>
      <c r="AZ700" s="5"/>
      <c r="BA700" s="5"/>
      <c r="BB700" s="5"/>
      <c r="BC700" s="5"/>
      <c r="BD700" s="5"/>
      <c r="BE700" s="5"/>
      <c r="BF700" s="5"/>
      <c r="BG700" s="5"/>
      <c r="BH700" s="5"/>
      <c r="BI700" s="5"/>
      <c r="BJ700" s="5"/>
      <c r="BK700" s="5"/>
      <c r="BL700" s="5"/>
      <c r="BM700" s="5"/>
      <c r="BN700" s="5"/>
      <c r="BO700" s="5"/>
      <c r="BP700" s="5"/>
      <c r="BQ700" s="5"/>
      <c r="BR700" s="5"/>
      <c r="BS700" s="5"/>
      <c r="BT700" s="5"/>
      <c r="BU700" s="5"/>
      <c r="BV700" s="5"/>
      <c r="BW700" s="5"/>
      <c r="BX700" s="5"/>
      <c r="BY700" s="5"/>
      <c r="BZ700" s="5"/>
      <c r="CA700" s="5"/>
      <c r="CB700" s="5"/>
      <c r="CC700" s="5"/>
      <c r="CD700" s="5"/>
      <c r="CE700" s="5"/>
      <c r="CF700" s="5"/>
      <c r="CG700" s="5"/>
      <c r="CH700" s="5"/>
      <c r="CI700" s="5"/>
      <c r="CJ700" s="5"/>
      <c r="CK700" s="5"/>
      <c r="CL700" s="5"/>
      <c r="CM700" s="5"/>
      <c r="CN700" s="5"/>
      <c r="CO700" s="5"/>
      <c r="CP700" s="5"/>
      <c r="CQ700" s="5"/>
      <c r="CR700" s="5"/>
      <c r="CS700" s="5"/>
      <c r="CT700" s="5"/>
      <c r="CU700" s="5"/>
      <c r="CV700" s="5"/>
      <c r="CW700" s="5"/>
      <c r="CX700" s="5"/>
      <c r="CY700" s="5"/>
      <c r="CZ700" s="5"/>
      <c r="DA700" s="5"/>
      <c r="DB700" s="5"/>
      <c r="DC700" s="5"/>
      <c r="DD700" s="5"/>
      <c r="DE700" s="5"/>
      <c r="DF700" s="5"/>
      <c r="DG700" s="5"/>
      <c r="DH700" s="5"/>
      <c r="DI700" s="5"/>
      <c r="DJ700" s="5"/>
      <c r="DK700" s="5"/>
      <c r="DL700" s="5"/>
      <c r="DM700" s="5"/>
      <c r="DN700" s="5"/>
      <c r="DO700" s="5"/>
      <c r="DP700" s="5"/>
      <c r="DQ700" s="5"/>
      <c r="DR700" s="5"/>
      <c r="DS700" s="5"/>
      <c r="DT700" s="5"/>
      <c r="DU700" s="5"/>
    </row>
    <row r="701">
      <c r="A701" s="5"/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5"/>
      <c r="AI701" s="5"/>
      <c r="AJ701" s="5"/>
      <c r="AK701" s="5"/>
      <c r="AL701" s="5"/>
      <c r="AM701" s="5"/>
      <c r="AN701" s="5"/>
      <c r="AO701" s="5"/>
      <c r="AP701" s="5"/>
      <c r="AQ701" s="5"/>
      <c r="AR701" s="5"/>
      <c r="AS701" s="5"/>
      <c r="AT701" s="5"/>
      <c r="AU701" s="5"/>
      <c r="AV701" s="5"/>
      <c r="AW701" s="5"/>
      <c r="AX701" s="5"/>
      <c r="AY701" s="5"/>
      <c r="AZ701" s="5"/>
      <c r="BA701" s="5"/>
      <c r="BB701" s="5"/>
      <c r="BC701" s="5"/>
      <c r="BD701" s="5"/>
      <c r="BE701" s="5"/>
      <c r="BF701" s="5"/>
      <c r="BG701" s="5"/>
      <c r="BH701" s="5"/>
      <c r="BI701" s="5"/>
      <c r="BJ701" s="5"/>
      <c r="BK701" s="5"/>
      <c r="BL701" s="5"/>
      <c r="BM701" s="5"/>
      <c r="BN701" s="5"/>
      <c r="BO701" s="5"/>
      <c r="BP701" s="5"/>
      <c r="BQ701" s="5"/>
      <c r="BR701" s="5"/>
      <c r="BS701" s="5"/>
      <c r="BT701" s="5"/>
      <c r="BU701" s="5"/>
      <c r="BV701" s="5"/>
      <c r="BW701" s="5"/>
      <c r="BX701" s="5"/>
      <c r="BY701" s="5"/>
      <c r="BZ701" s="5"/>
      <c r="CA701" s="5"/>
      <c r="CB701" s="5"/>
      <c r="CC701" s="5"/>
      <c r="CD701" s="5"/>
      <c r="CE701" s="5"/>
      <c r="CF701" s="5"/>
      <c r="CG701" s="5"/>
      <c r="CH701" s="5"/>
      <c r="CI701" s="5"/>
      <c r="CJ701" s="5"/>
      <c r="CK701" s="5"/>
      <c r="CL701" s="5"/>
      <c r="CM701" s="5"/>
      <c r="CN701" s="5"/>
      <c r="CO701" s="5"/>
      <c r="CP701" s="5"/>
      <c r="CQ701" s="5"/>
      <c r="CR701" s="5"/>
      <c r="CS701" s="5"/>
      <c r="CT701" s="5"/>
      <c r="CU701" s="5"/>
      <c r="CV701" s="5"/>
      <c r="CW701" s="5"/>
      <c r="CX701" s="5"/>
      <c r="CY701" s="5"/>
      <c r="CZ701" s="5"/>
      <c r="DA701" s="5"/>
      <c r="DB701" s="5"/>
      <c r="DC701" s="5"/>
      <c r="DD701" s="5"/>
      <c r="DE701" s="5"/>
      <c r="DF701" s="5"/>
      <c r="DG701" s="5"/>
      <c r="DH701" s="5"/>
      <c r="DI701" s="5"/>
      <c r="DJ701" s="5"/>
      <c r="DK701" s="5"/>
      <c r="DL701" s="5"/>
      <c r="DM701" s="5"/>
      <c r="DN701" s="5"/>
      <c r="DO701" s="5"/>
      <c r="DP701" s="5"/>
      <c r="DQ701" s="5"/>
      <c r="DR701" s="5"/>
      <c r="DS701" s="5"/>
      <c r="DT701" s="5"/>
      <c r="DU701" s="5"/>
    </row>
    <row r="702">
      <c r="A702" s="5"/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5"/>
      <c r="AI702" s="5"/>
      <c r="AJ702" s="5"/>
      <c r="AK702" s="5"/>
      <c r="AL702" s="5"/>
      <c r="AM702" s="5"/>
      <c r="AN702" s="5"/>
      <c r="AO702" s="5"/>
      <c r="AP702" s="5"/>
      <c r="AQ702" s="5"/>
      <c r="AR702" s="5"/>
      <c r="AS702" s="5"/>
      <c r="AT702" s="5"/>
      <c r="AU702" s="5"/>
      <c r="AV702" s="5"/>
      <c r="AW702" s="5"/>
      <c r="AX702" s="5"/>
      <c r="AY702" s="5"/>
      <c r="AZ702" s="5"/>
      <c r="BA702" s="5"/>
      <c r="BB702" s="5"/>
      <c r="BC702" s="5"/>
      <c r="BD702" s="5"/>
      <c r="BE702" s="5"/>
      <c r="BF702" s="5"/>
      <c r="BG702" s="5"/>
      <c r="BH702" s="5"/>
      <c r="BI702" s="5"/>
      <c r="BJ702" s="5"/>
      <c r="BK702" s="5"/>
      <c r="BL702" s="5"/>
      <c r="BM702" s="5"/>
      <c r="BN702" s="5"/>
      <c r="BO702" s="5"/>
      <c r="BP702" s="5"/>
      <c r="BQ702" s="5"/>
      <c r="BR702" s="5"/>
      <c r="BS702" s="5"/>
      <c r="BT702" s="5"/>
      <c r="BU702" s="5"/>
      <c r="BV702" s="5"/>
      <c r="BW702" s="5"/>
      <c r="BX702" s="5"/>
      <c r="BY702" s="5"/>
      <c r="BZ702" s="5"/>
      <c r="CA702" s="5"/>
      <c r="CB702" s="5"/>
      <c r="CC702" s="5"/>
      <c r="CD702" s="5"/>
      <c r="CE702" s="5"/>
      <c r="CF702" s="5"/>
      <c r="CG702" s="5"/>
      <c r="CH702" s="5"/>
      <c r="CI702" s="5"/>
      <c r="CJ702" s="5"/>
      <c r="CK702" s="5"/>
      <c r="CL702" s="5"/>
      <c r="CM702" s="5"/>
      <c r="CN702" s="5"/>
      <c r="CO702" s="5"/>
      <c r="CP702" s="5"/>
      <c r="CQ702" s="5"/>
      <c r="CR702" s="5"/>
      <c r="CS702" s="5"/>
      <c r="CT702" s="5"/>
      <c r="CU702" s="5"/>
      <c r="CV702" s="5"/>
      <c r="CW702" s="5"/>
      <c r="CX702" s="5"/>
      <c r="CY702" s="5"/>
      <c r="CZ702" s="5"/>
      <c r="DA702" s="5"/>
      <c r="DB702" s="5"/>
      <c r="DC702" s="5"/>
      <c r="DD702" s="5"/>
      <c r="DE702" s="5"/>
      <c r="DF702" s="5"/>
      <c r="DG702" s="5"/>
      <c r="DH702" s="5"/>
      <c r="DI702" s="5"/>
      <c r="DJ702" s="5"/>
      <c r="DK702" s="5"/>
      <c r="DL702" s="5"/>
      <c r="DM702" s="5"/>
      <c r="DN702" s="5"/>
      <c r="DO702" s="5"/>
      <c r="DP702" s="5"/>
      <c r="DQ702" s="5"/>
      <c r="DR702" s="5"/>
      <c r="DS702" s="5"/>
      <c r="DT702" s="5"/>
      <c r="DU702" s="5"/>
    </row>
    <row r="703">
      <c r="A703" s="5"/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5"/>
      <c r="AI703" s="5"/>
      <c r="AJ703" s="5"/>
      <c r="AK703" s="5"/>
      <c r="AL703" s="5"/>
      <c r="AM703" s="5"/>
      <c r="AN703" s="5"/>
      <c r="AO703" s="5"/>
      <c r="AP703" s="5"/>
      <c r="AQ703" s="5"/>
      <c r="AR703" s="5"/>
      <c r="AS703" s="5"/>
      <c r="AT703" s="5"/>
      <c r="AU703" s="5"/>
      <c r="AV703" s="5"/>
      <c r="AW703" s="5"/>
      <c r="AX703" s="5"/>
      <c r="AY703" s="5"/>
      <c r="AZ703" s="5"/>
      <c r="BA703" s="5"/>
      <c r="BB703" s="5"/>
      <c r="BC703" s="5"/>
      <c r="BD703" s="5"/>
      <c r="BE703" s="5"/>
      <c r="BF703" s="5"/>
      <c r="BG703" s="5"/>
      <c r="BH703" s="5"/>
      <c r="BI703" s="5"/>
      <c r="BJ703" s="5"/>
      <c r="BK703" s="5"/>
      <c r="BL703" s="5"/>
      <c r="BM703" s="5"/>
      <c r="BN703" s="5"/>
      <c r="BO703" s="5"/>
      <c r="BP703" s="5"/>
      <c r="BQ703" s="5"/>
      <c r="BR703" s="5"/>
      <c r="BS703" s="5"/>
      <c r="BT703" s="5"/>
      <c r="BU703" s="5"/>
      <c r="BV703" s="5"/>
      <c r="BW703" s="5"/>
      <c r="BX703" s="5"/>
      <c r="BY703" s="5"/>
      <c r="BZ703" s="5"/>
      <c r="CA703" s="5"/>
      <c r="CB703" s="5"/>
      <c r="CC703" s="5"/>
      <c r="CD703" s="5"/>
      <c r="CE703" s="5"/>
      <c r="CF703" s="5"/>
      <c r="CG703" s="5"/>
      <c r="CH703" s="5"/>
      <c r="CI703" s="5"/>
      <c r="CJ703" s="5"/>
      <c r="CK703" s="5"/>
      <c r="CL703" s="5"/>
      <c r="CM703" s="5"/>
      <c r="CN703" s="5"/>
      <c r="CO703" s="5"/>
      <c r="CP703" s="5"/>
      <c r="CQ703" s="5"/>
      <c r="CR703" s="5"/>
      <c r="CS703" s="5"/>
      <c r="CT703" s="5"/>
      <c r="CU703" s="5"/>
      <c r="CV703" s="5"/>
      <c r="CW703" s="5"/>
      <c r="CX703" s="5"/>
      <c r="CY703" s="5"/>
      <c r="CZ703" s="5"/>
      <c r="DA703" s="5"/>
      <c r="DB703" s="5"/>
      <c r="DC703" s="5"/>
      <c r="DD703" s="5"/>
      <c r="DE703" s="5"/>
      <c r="DF703" s="5"/>
      <c r="DG703" s="5"/>
      <c r="DH703" s="5"/>
      <c r="DI703" s="5"/>
      <c r="DJ703" s="5"/>
      <c r="DK703" s="5"/>
      <c r="DL703" s="5"/>
      <c r="DM703" s="5"/>
      <c r="DN703" s="5"/>
      <c r="DO703" s="5"/>
      <c r="DP703" s="5"/>
      <c r="DQ703" s="5"/>
      <c r="DR703" s="5"/>
      <c r="DS703" s="5"/>
      <c r="DT703" s="5"/>
      <c r="DU703" s="5"/>
    </row>
    <row r="704">
      <c r="A704" s="5"/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5"/>
      <c r="AI704" s="5"/>
      <c r="AJ704" s="5"/>
      <c r="AK704" s="5"/>
      <c r="AL704" s="5"/>
      <c r="AM704" s="5"/>
      <c r="AN704" s="5"/>
      <c r="AO704" s="5"/>
      <c r="AP704" s="5"/>
      <c r="AQ704" s="5"/>
      <c r="AR704" s="5"/>
      <c r="AS704" s="5"/>
      <c r="AT704" s="5"/>
      <c r="AU704" s="5"/>
      <c r="AV704" s="5"/>
      <c r="AW704" s="5"/>
      <c r="AX704" s="5"/>
      <c r="AY704" s="5"/>
      <c r="AZ704" s="5"/>
      <c r="BA704" s="5"/>
      <c r="BB704" s="5"/>
      <c r="BC704" s="5"/>
      <c r="BD704" s="5"/>
      <c r="BE704" s="5"/>
      <c r="BF704" s="5"/>
      <c r="BG704" s="5"/>
      <c r="BH704" s="5"/>
      <c r="BI704" s="5"/>
      <c r="BJ704" s="5"/>
      <c r="BK704" s="5"/>
      <c r="BL704" s="5"/>
      <c r="BM704" s="5"/>
      <c r="BN704" s="5"/>
      <c r="BO704" s="5"/>
      <c r="BP704" s="5"/>
      <c r="BQ704" s="5"/>
      <c r="BR704" s="5"/>
      <c r="BS704" s="5"/>
      <c r="BT704" s="5"/>
      <c r="BU704" s="5"/>
      <c r="BV704" s="5"/>
      <c r="BW704" s="5"/>
      <c r="BX704" s="5"/>
      <c r="BY704" s="5"/>
      <c r="BZ704" s="5"/>
      <c r="CA704" s="5"/>
      <c r="CB704" s="5"/>
      <c r="CC704" s="5"/>
      <c r="CD704" s="5"/>
      <c r="CE704" s="5"/>
      <c r="CF704" s="5"/>
      <c r="CG704" s="5"/>
      <c r="CH704" s="5"/>
      <c r="CI704" s="5"/>
      <c r="CJ704" s="5"/>
      <c r="CK704" s="5"/>
      <c r="CL704" s="5"/>
      <c r="CM704" s="5"/>
      <c r="CN704" s="5"/>
      <c r="CO704" s="5"/>
      <c r="CP704" s="5"/>
      <c r="CQ704" s="5"/>
      <c r="CR704" s="5"/>
      <c r="CS704" s="5"/>
      <c r="CT704" s="5"/>
      <c r="CU704" s="5"/>
      <c r="CV704" s="5"/>
      <c r="CW704" s="5"/>
      <c r="CX704" s="5"/>
      <c r="CY704" s="5"/>
      <c r="CZ704" s="5"/>
      <c r="DA704" s="5"/>
      <c r="DB704" s="5"/>
      <c r="DC704" s="5"/>
      <c r="DD704" s="5"/>
      <c r="DE704" s="5"/>
      <c r="DF704" s="5"/>
      <c r="DG704" s="5"/>
      <c r="DH704" s="5"/>
      <c r="DI704" s="5"/>
      <c r="DJ704" s="5"/>
      <c r="DK704" s="5"/>
      <c r="DL704" s="5"/>
      <c r="DM704" s="5"/>
      <c r="DN704" s="5"/>
      <c r="DO704" s="5"/>
      <c r="DP704" s="5"/>
      <c r="DQ704" s="5"/>
      <c r="DR704" s="5"/>
      <c r="DS704" s="5"/>
      <c r="DT704" s="5"/>
      <c r="DU704" s="5"/>
    </row>
    <row r="705">
      <c r="A705" s="5"/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5"/>
      <c r="AI705" s="5"/>
      <c r="AJ705" s="5"/>
      <c r="AK705" s="5"/>
      <c r="AL705" s="5"/>
      <c r="AM705" s="5"/>
      <c r="AN705" s="5"/>
      <c r="AO705" s="5"/>
      <c r="AP705" s="5"/>
      <c r="AQ705" s="5"/>
      <c r="AR705" s="5"/>
      <c r="AS705" s="5"/>
      <c r="AT705" s="5"/>
      <c r="AU705" s="5"/>
      <c r="AV705" s="5"/>
      <c r="AW705" s="5"/>
      <c r="AX705" s="5"/>
      <c r="AY705" s="5"/>
      <c r="AZ705" s="5"/>
      <c r="BA705" s="5"/>
      <c r="BB705" s="5"/>
      <c r="BC705" s="5"/>
      <c r="BD705" s="5"/>
      <c r="BE705" s="5"/>
      <c r="BF705" s="5"/>
      <c r="BG705" s="5"/>
      <c r="BH705" s="5"/>
      <c r="BI705" s="5"/>
      <c r="BJ705" s="5"/>
      <c r="BK705" s="5"/>
      <c r="BL705" s="5"/>
      <c r="BM705" s="5"/>
      <c r="BN705" s="5"/>
      <c r="BO705" s="5"/>
      <c r="BP705" s="5"/>
      <c r="BQ705" s="5"/>
      <c r="BR705" s="5"/>
      <c r="BS705" s="5"/>
      <c r="BT705" s="5"/>
      <c r="BU705" s="5"/>
      <c r="BV705" s="5"/>
      <c r="BW705" s="5"/>
      <c r="BX705" s="5"/>
      <c r="BY705" s="5"/>
      <c r="BZ705" s="5"/>
      <c r="CA705" s="5"/>
      <c r="CB705" s="5"/>
      <c r="CC705" s="5"/>
      <c r="CD705" s="5"/>
      <c r="CE705" s="5"/>
      <c r="CF705" s="5"/>
      <c r="CG705" s="5"/>
      <c r="CH705" s="5"/>
      <c r="CI705" s="5"/>
      <c r="CJ705" s="5"/>
      <c r="CK705" s="5"/>
      <c r="CL705" s="5"/>
      <c r="CM705" s="5"/>
      <c r="CN705" s="5"/>
      <c r="CO705" s="5"/>
      <c r="CP705" s="5"/>
      <c r="CQ705" s="5"/>
      <c r="CR705" s="5"/>
      <c r="CS705" s="5"/>
      <c r="CT705" s="5"/>
      <c r="CU705" s="5"/>
      <c r="CV705" s="5"/>
      <c r="CW705" s="5"/>
      <c r="CX705" s="5"/>
      <c r="CY705" s="5"/>
      <c r="CZ705" s="5"/>
      <c r="DA705" s="5"/>
      <c r="DB705" s="5"/>
      <c r="DC705" s="5"/>
      <c r="DD705" s="5"/>
      <c r="DE705" s="5"/>
      <c r="DF705" s="5"/>
      <c r="DG705" s="5"/>
      <c r="DH705" s="5"/>
      <c r="DI705" s="5"/>
      <c r="DJ705" s="5"/>
      <c r="DK705" s="5"/>
      <c r="DL705" s="5"/>
      <c r="DM705" s="5"/>
      <c r="DN705" s="5"/>
      <c r="DO705" s="5"/>
      <c r="DP705" s="5"/>
      <c r="DQ705" s="5"/>
      <c r="DR705" s="5"/>
      <c r="DS705" s="5"/>
      <c r="DT705" s="5"/>
      <c r="DU705" s="5"/>
    </row>
    <row r="706">
      <c r="A706" s="5"/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5"/>
      <c r="AI706" s="5"/>
      <c r="AJ706" s="5"/>
      <c r="AK706" s="5"/>
      <c r="AL706" s="5"/>
      <c r="AM706" s="5"/>
      <c r="AN706" s="5"/>
      <c r="AO706" s="5"/>
      <c r="AP706" s="5"/>
      <c r="AQ706" s="5"/>
      <c r="AR706" s="5"/>
      <c r="AS706" s="5"/>
      <c r="AT706" s="5"/>
      <c r="AU706" s="5"/>
      <c r="AV706" s="5"/>
      <c r="AW706" s="5"/>
      <c r="AX706" s="5"/>
      <c r="AY706" s="5"/>
      <c r="AZ706" s="5"/>
      <c r="BA706" s="5"/>
      <c r="BB706" s="5"/>
      <c r="BC706" s="5"/>
      <c r="BD706" s="5"/>
      <c r="BE706" s="5"/>
      <c r="BF706" s="5"/>
      <c r="BG706" s="5"/>
      <c r="BH706" s="5"/>
      <c r="BI706" s="5"/>
      <c r="BJ706" s="5"/>
      <c r="BK706" s="5"/>
      <c r="BL706" s="5"/>
      <c r="BM706" s="5"/>
      <c r="BN706" s="5"/>
      <c r="BO706" s="5"/>
      <c r="BP706" s="5"/>
      <c r="BQ706" s="5"/>
      <c r="BR706" s="5"/>
      <c r="BS706" s="5"/>
      <c r="BT706" s="5"/>
      <c r="BU706" s="5"/>
      <c r="BV706" s="5"/>
      <c r="BW706" s="5"/>
      <c r="BX706" s="5"/>
      <c r="BY706" s="5"/>
      <c r="BZ706" s="5"/>
      <c r="CA706" s="5"/>
      <c r="CB706" s="5"/>
      <c r="CC706" s="5"/>
      <c r="CD706" s="5"/>
      <c r="CE706" s="5"/>
      <c r="CF706" s="5"/>
      <c r="CG706" s="5"/>
      <c r="CH706" s="5"/>
      <c r="CI706" s="5"/>
      <c r="CJ706" s="5"/>
      <c r="CK706" s="5"/>
      <c r="CL706" s="5"/>
      <c r="CM706" s="5"/>
      <c r="CN706" s="5"/>
      <c r="CO706" s="5"/>
      <c r="CP706" s="5"/>
      <c r="CQ706" s="5"/>
      <c r="CR706" s="5"/>
      <c r="CS706" s="5"/>
      <c r="CT706" s="5"/>
      <c r="CU706" s="5"/>
      <c r="CV706" s="5"/>
      <c r="CW706" s="5"/>
      <c r="CX706" s="5"/>
      <c r="CY706" s="5"/>
      <c r="CZ706" s="5"/>
      <c r="DA706" s="5"/>
      <c r="DB706" s="5"/>
      <c r="DC706" s="5"/>
      <c r="DD706" s="5"/>
      <c r="DE706" s="5"/>
      <c r="DF706" s="5"/>
      <c r="DG706" s="5"/>
      <c r="DH706" s="5"/>
      <c r="DI706" s="5"/>
      <c r="DJ706" s="5"/>
      <c r="DK706" s="5"/>
      <c r="DL706" s="5"/>
      <c r="DM706" s="5"/>
      <c r="DN706" s="5"/>
      <c r="DO706" s="5"/>
      <c r="DP706" s="5"/>
      <c r="DQ706" s="5"/>
      <c r="DR706" s="5"/>
      <c r="DS706" s="5"/>
      <c r="DT706" s="5"/>
      <c r="DU706" s="5"/>
    </row>
    <row r="707">
      <c r="A707" s="5"/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5"/>
      <c r="AI707" s="5"/>
      <c r="AJ707" s="5"/>
      <c r="AK707" s="5"/>
      <c r="AL707" s="5"/>
      <c r="AM707" s="5"/>
      <c r="AN707" s="5"/>
      <c r="AO707" s="5"/>
      <c r="AP707" s="5"/>
      <c r="AQ707" s="5"/>
      <c r="AR707" s="5"/>
      <c r="AS707" s="5"/>
      <c r="AT707" s="5"/>
      <c r="AU707" s="5"/>
      <c r="AV707" s="5"/>
      <c r="AW707" s="5"/>
      <c r="AX707" s="5"/>
      <c r="AY707" s="5"/>
      <c r="AZ707" s="5"/>
      <c r="BA707" s="5"/>
      <c r="BB707" s="5"/>
      <c r="BC707" s="5"/>
      <c r="BD707" s="5"/>
      <c r="BE707" s="5"/>
      <c r="BF707" s="5"/>
      <c r="BG707" s="5"/>
      <c r="BH707" s="5"/>
      <c r="BI707" s="5"/>
      <c r="BJ707" s="5"/>
      <c r="BK707" s="5"/>
      <c r="BL707" s="5"/>
      <c r="BM707" s="5"/>
      <c r="BN707" s="5"/>
      <c r="BO707" s="5"/>
      <c r="BP707" s="5"/>
      <c r="BQ707" s="5"/>
      <c r="BR707" s="5"/>
      <c r="BS707" s="5"/>
      <c r="BT707" s="5"/>
      <c r="BU707" s="5"/>
      <c r="BV707" s="5"/>
      <c r="BW707" s="5"/>
      <c r="BX707" s="5"/>
      <c r="BY707" s="5"/>
      <c r="BZ707" s="5"/>
      <c r="CA707" s="5"/>
      <c r="CB707" s="5"/>
      <c r="CC707" s="5"/>
      <c r="CD707" s="5"/>
      <c r="CE707" s="5"/>
      <c r="CF707" s="5"/>
      <c r="CG707" s="5"/>
      <c r="CH707" s="5"/>
      <c r="CI707" s="5"/>
      <c r="CJ707" s="5"/>
      <c r="CK707" s="5"/>
      <c r="CL707" s="5"/>
      <c r="CM707" s="5"/>
      <c r="CN707" s="5"/>
      <c r="CO707" s="5"/>
      <c r="CP707" s="5"/>
      <c r="CQ707" s="5"/>
      <c r="CR707" s="5"/>
      <c r="CS707" s="5"/>
      <c r="CT707" s="5"/>
      <c r="CU707" s="5"/>
      <c r="CV707" s="5"/>
      <c r="CW707" s="5"/>
      <c r="CX707" s="5"/>
      <c r="CY707" s="5"/>
      <c r="CZ707" s="5"/>
      <c r="DA707" s="5"/>
      <c r="DB707" s="5"/>
      <c r="DC707" s="5"/>
      <c r="DD707" s="5"/>
      <c r="DE707" s="5"/>
      <c r="DF707" s="5"/>
      <c r="DG707" s="5"/>
      <c r="DH707" s="5"/>
      <c r="DI707" s="5"/>
      <c r="DJ707" s="5"/>
      <c r="DK707" s="5"/>
      <c r="DL707" s="5"/>
      <c r="DM707" s="5"/>
      <c r="DN707" s="5"/>
      <c r="DO707" s="5"/>
      <c r="DP707" s="5"/>
      <c r="DQ707" s="5"/>
      <c r="DR707" s="5"/>
      <c r="DS707" s="5"/>
      <c r="DT707" s="5"/>
      <c r="DU707" s="5"/>
    </row>
    <row r="708">
      <c r="A708" s="5"/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5"/>
      <c r="AI708" s="5"/>
      <c r="AJ708" s="5"/>
      <c r="AK708" s="5"/>
      <c r="AL708" s="5"/>
      <c r="AM708" s="5"/>
      <c r="AN708" s="5"/>
      <c r="AO708" s="5"/>
      <c r="AP708" s="5"/>
      <c r="AQ708" s="5"/>
      <c r="AR708" s="5"/>
      <c r="AS708" s="5"/>
      <c r="AT708" s="5"/>
      <c r="AU708" s="5"/>
      <c r="AV708" s="5"/>
      <c r="AW708" s="5"/>
      <c r="AX708" s="5"/>
      <c r="AY708" s="5"/>
      <c r="AZ708" s="5"/>
      <c r="BA708" s="5"/>
      <c r="BB708" s="5"/>
      <c r="BC708" s="5"/>
      <c r="BD708" s="5"/>
      <c r="BE708" s="5"/>
      <c r="BF708" s="5"/>
      <c r="BG708" s="5"/>
      <c r="BH708" s="5"/>
      <c r="BI708" s="5"/>
      <c r="BJ708" s="5"/>
      <c r="BK708" s="5"/>
      <c r="BL708" s="5"/>
      <c r="BM708" s="5"/>
      <c r="BN708" s="5"/>
      <c r="BO708" s="5"/>
      <c r="BP708" s="5"/>
      <c r="BQ708" s="5"/>
      <c r="BR708" s="5"/>
      <c r="BS708" s="5"/>
      <c r="BT708" s="5"/>
      <c r="BU708" s="5"/>
      <c r="BV708" s="5"/>
      <c r="BW708" s="5"/>
      <c r="BX708" s="5"/>
      <c r="BY708" s="5"/>
      <c r="BZ708" s="5"/>
      <c r="CA708" s="5"/>
      <c r="CB708" s="5"/>
      <c r="CC708" s="5"/>
      <c r="CD708" s="5"/>
      <c r="CE708" s="5"/>
      <c r="CF708" s="5"/>
      <c r="CG708" s="5"/>
      <c r="CH708" s="5"/>
      <c r="CI708" s="5"/>
      <c r="CJ708" s="5"/>
      <c r="CK708" s="5"/>
      <c r="CL708" s="5"/>
      <c r="CM708" s="5"/>
      <c r="CN708" s="5"/>
      <c r="CO708" s="5"/>
      <c r="CP708" s="5"/>
      <c r="CQ708" s="5"/>
      <c r="CR708" s="5"/>
      <c r="CS708" s="5"/>
      <c r="CT708" s="5"/>
      <c r="CU708" s="5"/>
      <c r="CV708" s="5"/>
      <c r="CW708" s="5"/>
      <c r="CX708" s="5"/>
      <c r="CY708" s="5"/>
      <c r="CZ708" s="5"/>
      <c r="DA708" s="5"/>
      <c r="DB708" s="5"/>
      <c r="DC708" s="5"/>
      <c r="DD708" s="5"/>
      <c r="DE708" s="5"/>
      <c r="DF708" s="5"/>
      <c r="DG708" s="5"/>
      <c r="DH708" s="5"/>
      <c r="DI708" s="5"/>
      <c r="DJ708" s="5"/>
      <c r="DK708" s="5"/>
      <c r="DL708" s="5"/>
      <c r="DM708" s="5"/>
      <c r="DN708" s="5"/>
      <c r="DO708" s="5"/>
      <c r="DP708" s="5"/>
      <c r="DQ708" s="5"/>
      <c r="DR708" s="5"/>
      <c r="DS708" s="5"/>
      <c r="DT708" s="5"/>
      <c r="DU708" s="5"/>
    </row>
    <row r="709">
      <c r="A709" s="5"/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5"/>
      <c r="AI709" s="5"/>
      <c r="AJ709" s="5"/>
      <c r="AK709" s="5"/>
      <c r="AL709" s="5"/>
      <c r="AM709" s="5"/>
      <c r="AN709" s="5"/>
      <c r="AO709" s="5"/>
      <c r="AP709" s="5"/>
      <c r="AQ709" s="5"/>
      <c r="AR709" s="5"/>
      <c r="AS709" s="5"/>
      <c r="AT709" s="5"/>
      <c r="AU709" s="5"/>
      <c r="AV709" s="5"/>
      <c r="AW709" s="5"/>
      <c r="AX709" s="5"/>
      <c r="AY709" s="5"/>
      <c r="AZ709" s="5"/>
      <c r="BA709" s="5"/>
      <c r="BB709" s="5"/>
      <c r="BC709" s="5"/>
      <c r="BD709" s="5"/>
      <c r="BE709" s="5"/>
      <c r="BF709" s="5"/>
      <c r="BG709" s="5"/>
      <c r="BH709" s="5"/>
      <c r="BI709" s="5"/>
      <c r="BJ709" s="5"/>
      <c r="BK709" s="5"/>
      <c r="BL709" s="5"/>
      <c r="BM709" s="5"/>
      <c r="BN709" s="5"/>
      <c r="BO709" s="5"/>
      <c r="BP709" s="5"/>
      <c r="BQ709" s="5"/>
      <c r="BR709" s="5"/>
      <c r="BS709" s="5"/>
      <c r="BT709" s="5"/>
      <c r="BU709" s="5"/>
      <c r="BV709" s="5"/>
      <c r="BW709" s="5"/>
      <c r="BX709" s="5"/>
      <c r="BY709" s="5"/>
      <c r="BZ709" s="5"/>
      <c r="CA709" s="5"/>
      <c r="CB709" s="5"/>
      <c r="CC709" s="5"/>
      <c r="CD709" s="5"/>
      <c r="CE709" s="5"/>
      <c r="CF709" s="5"/>
      <c r="CG709" s="5"/>
      <c r="CH709" s="5"/>
      <c r="CI709" s="5"/>
      <c r="CJ709" s="5"/>
      <c r="CK709" s="5"/>
      <c r="CL709" s="5"/>
      <c r="CM709" s="5"/>
      <c r="CN709" s="5"/>
      <c r="CO709" s="5"/>
      <c r="CP709" s="5"/>
      <c r="CQ709" s="5"/>
      <c r="CR709" s="5"/>
      <c r="CS709" s="5"/>
      <c r="CT709" s="5"/>
      <c r="CU709" s="5"/>
      <c r="CV709" s="5"/>
      <c r="CW709" s="5"/>
      <c r="CX709" s="5"/>
      <c r="CY709" s="5"/>
      <c r="CZ709" s="5"/>
      <c r="DA709" s="5"/>
      <c r="DB709" s="5"/>
      <c r="DC709" s="5"/>
      <c r="DD709" s="5"/>
      <c r="DE709" s="5"/>
      <c r="DF709" s="5"/>
      <c r="DG709" s="5"/>
      <c r="DH709" s="5"/>
      <c r="DI709" s="5"/>
      <c r="DJ709" s="5"/>
      <c r="DK709" s="5"/>
      <c r="DL709" s="5"/>
      <c r="DM709" s="5"/>
      <c r="DN709" s="5"/>
      <c r="DO709" s="5"/>
      <c r="DP709" s="5"/>
      <c r="DQ709" s="5"/>
      <c r="DR709" s="5"/>
      <c r="DS709" s="5"/>
      <c r="DT709" s="5"/>
      <c r="DU709" s="5"/>
    </row>
    <row r="710">
      <c r="A710" s="5"/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5"/>
      <c r="AI710" s="5"/>
      <c r="AJ710" s="5"/>
      <c r="AK710" s="5"/>
      <c r="AL710" s="5"/>
      <c r="AM710" s="5"/>
      <c r="AN710" s="5"/>
      <c r="AO710" s="5"/>
      <c r="AP710" s="5"/>
      <c r="AQ710" s="5"/>
      <c r="AR710" s="5"/>
      <c r="AS710" s="5"/>
      <c r="AT710" s="5"/>
      <c r="AU710" s="5"/>
      <c r="AV710" s="5"/>
      <c r="AW710" s="5"/>
      <c r="AX710" s="5"/>
      <c r="AY710" s="5"/>
      <c r="AZ710" s="5"/>
      <c r="BA710" s="5"/>
      <c r="BB710" s="5"/>
      <c r="BC710" s="5"/>
      <c r="BD710" s="5"/>
      <c r="BE710" s="5"/>
      <c r="BF710" s="5"/>
      <c r="BG710" s="5"/>
      <c r="BH710" s="5"/>
      <c r="BI710" s="5"/>
      <c r="BJ710" s="5"/>
      <c r="BK710" s="5"/>
      <c r="BL710" s="5"/>
      <c r="BM710" s="5"/>
      <c r="BN710" s="5"/>
      <c r="BO710" s="5"/>
      <c r="BP710" s="5"/>
      <c r="BQ710" s="5"/>
      <c r="BR710" s="5"/>
      <c r="BS710" s="5"/>
      <c r="BT710" s="5"/>
      <c r="BU710" s="5"/>
      <c r="BV710" s="5"/>
      <c r="BW710" s="5"/>
      <c r="BX710" s="5"/>
      <c r="BY710" s="5"/>
      <c r="BZ710" s="5"/>
      <c r="CA710" s="5"/>
      <c r="CB710" s="5"/>
      <c r="CC710" s="5"/>
      <c r="CD710" s="5"/>
      <c r="CE710" s="5"/>
      <c r="CF710" s="5"/>
      <c r="CG710" s="5"/>
      <c r="CH710" s="5"/>
      <c r="CI710" s="5"/>
      <c r="CJ710" s="5"/>
      <c r="CK710" s="5"/>
      <c r="CL710" s="5"/>
      <c r="CM710" s="5"/>
      <c r="CN710" s="5"/>
      <c r="CO710" s="5"/>
      <c r="CP710" s="5"/>
      <c r="CQ710" s="5"/>
      <c r="CR710" s="5"/>
      <c r="CS710" s="5"/>
      <c r="CT710" s="5"/>
      <c r="CU710" s="5"/>
      <c r="CV710" s="5"/>
      <c r="CW710" s="5"/>
      <c r="CX710" s="5"/>
      <c r="CY710" s="5"/>
      <c r="CZ710" s="5"/>
      <c r="DA710" s="5"/>
      <c r="DB710" s="5"/>
      <c r="DC710" s="5"/>
      <c r="DD710" s="5"/>
      <c r="DE710" s="5"/>
      <c r="DF710" s="5"/>
      <c r="DG710" s="5"/>
      <c r="DH710" s="5"/>
      <c r="DI710" s="5"/>
      <c r="DJ710" s="5"/>
      <c r="DK710" s="5"/>
      <c r="DL710" s="5"/>
      <c r="DM710" s="5"/>
      <c r="DN710" s="5"/>
      <c r="DO710" s="5"/>
      <c r="DP710" s="5"/>
      <c r="DQ710" s="5"/>
      <c r="DR710" s="5"/>
      <c r="DS710" s="5"/>
      <c r="DT710" s="5"/>
      <c r="DU710" s="5"/>
    </row>
    <row r="711">
      <c r="A711" s="5"/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5"/>
      <c r="AI711" s="5"/>
      <c r="AJ711" s="5"/>
      <c r="AK711" s="5"/>
      <c r="AL711" s="5"/>
      <c r="AM711" s="5"/>
      <c r="AN711" s="5"/>
      <c r="AO711" s="5"/>
      <c r="AP711" s="5"/>
      <c r="AQ711" s="5"/>
      <c r="AR711" s="5"/>
      <c r="AS711" s="5"/>
      <c r="AT711" s="5"/>
      <c r="AU711" s="5"/>
      <c r="AV711" s="5"/>
      <c r="AW711" s="5"/>
      <c r="AX711" s="5"/>
      <c r="AY711" s="5"/>
      <c r="AZ711" s="5"/>
      <c r="BA711" s="5"/>
      <c r="BB711" s="5"/>
      <c r="BC711" s="5"/>
      <c r="BD711" s="5"/>
      <c r="BE711" s="5"/>
      <c r="BF711" s="5"/>
      <c r="BG711" s="5"/>
      <c r="BH711" s="5"/>
      <c r="BI711" s="5"/>
      <c r="BJ711" s="5"/>
      <c r="BK711" s="5"/>
      <c r="BL711" s="5"/>
      <c r="BM711" s="5"/>
      <c r="BN711" s="5"/>
      <c r="BO711" s="5"/>
      <c r="BP711" s="5"/>
      <c r="BQ711" s="5"/>
      <c r="BR711" s="5"/>
      <c r="BS711" s="5"/>
      <c r="BT711" s="5"/>
      <c r="BU711" s="5"/>
      <c r="BV711" s="5"/>
      <c r="BW711" s="5"/>
      <c r="BX711" s="5"/>
      <c r="BY711" s="5"/>
      <c r="BZ711" s="5"/>
      <c r="CA711" s="5"/>
      <c r="CB711" s="5"/>
      <c r="CC711" s="5"/>
      <c r="CD711" s="5"/>
      <c r="CE711" s="5"/>
      <c r="CF711" s="5"/>
      <c r="CG711" s="5"/>
      <c r="CH711" s="5"/>
      <c r="CI711" s="5"/>
      <c r="CJ711" s="5"/>
      <c r="CK711" s="5"/>
      <c r="CL711" s="5"/>
      <c r="CM711" s="5"/>
      <c r="CN711" s="5"/>
      <c r="CO711" s="5"/>
      <c r="CP711" s="5"/>
      <c r="CQ711" s="5"/>
      <c r="CR711" s="5"/>
      <c r="CS711" s="5"/>
      <c r="CT711" s="5"/>
      <c r="CU711" s="5"/>
      <c r="CV711" s="5"/>
      <c r="CW711" s="5"/>
      <c r="CX711" s="5"/>
      <c r="CY711" s="5"/>
      <c r="CZ711" s="5"/>
      <c r="DA711" s="5"/>
      <c r="DB711" s="5"/>
      <c r="DC711" s="5"/>
      <c r="DD711" s="5"/>
      <c r="DE711" s="5"/>
      <c r="DF711" s="5"/>
      <c r="DG711" s="5"/>
      <c r="DH711" s="5"/>
      <c r="DI711" s="5"/>
      <c r="DJ711" s="5"/>
      <c r="DK711" s="5"/>
      <c r="DL711" s="5"/>
      <c r="DM711" s="5"/>
      <c r="DN711" s="5"/>
      <c r="DO711" s="5"/>
      <c r="DP711" s="5"/>
      <c r="DQ711" s="5"/>
      <c r="DR711" s="5"/>
      <c r="DS711" s="5"/>
      <c r="DT711" s="5"/>
      <c r="DU711" s="5"/>
    </row>
    <row r="712">
      <c r="A712" s="5"/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5"/>
      <c r="AI712" s="5"/>
      <c r="AJ712" s="5"/>
      <c r="AK712" s="5"/>
      <c r="AL712" s="5"/>
      <c r="AM712" s="5"/>
      <c r="AN712" s="5"/>
      <c r="AO712" s="5"/>
      <c r="AP712" s="5"/>
      <c r="AQ712" s="5"/>
      <c r="AR712" s="5"/>
      <c r="AS712" s="5"/>
      <c r="AT712" s="5"/>
      <c r="AU712" s="5"/>
      <c r="AV712" s="5"/>
      <c r="AW712" s="5"/>
      <c r="AX712" s="5"/>
      <c r="AY712" s="5"/>
      <c r="AZ712" s="5"/>
      <c r="BA712" s="5"/>
      <c r="BB712" s="5"/>
      <c r="BC712" s="5"/>
      <c r="BD712" s="5"/>
      <c r="BE712" s="5"/>
      <c r="BF712" s="5"/>
      <c r="BG712" s="5"/>
      <c r="BH712" s="5"/>
      <c r="BI712" s="5"/>
      <c r="BJ712" s="5"/>
      <c r="BK712" s="5"/>
      <c r="BL712" s="5"/>
      <c r="BM712" s="5"/>
      <c r="BN712" s="5"/>
      <c r="BO712" s="5"/>
      <c r="BP712" s="5"/>
      <c r="BQ712" s="5"/>
      <c r="BR712" s="5"/>
      <c r="BS712" s="5"/>
      <c r="BT712" s="5"/>
      <c r="BU712" s="5"/>
      <c r="BV712" s="5"/>
      <c r="BW712" s="5"/>
      <c r="BX712" s="5"/>
      <c r="BY712" s="5"/>
      <c r="BZ712" s="5"/>
      <c r="CA712" s="5"/>
      <c r="CB712" s="5"/>
      <c r="CC712" s="5"/>
      <c r="CD712" s="5"/>
      <c r="CE712" s="5"/>
      <c r="CF712" s="5"/>
      <c r="CG712" s="5"/>
      <c r="CH712" s="5"/>
      <c r="CI712" s="5"/>
      <c r="CJ712" s="5"/>
      <c r="CK712" s="5"/>
      <c r="CL712" s="5"/>
      <c r="CM712" s="5"/>
      <c r="CN712" s="5"/>
      <c r="CO712" s="5"/>
      <c r="CP712" s="5"/>
      <c r="CQ712" s="5"/>
      <c r="CR712" s="5"/>
      <c r="CS712" s="5"/>
      <c r="CT712" s="5"/>
      <c r="CU712" s="5"/>
      <c r="CV712" s="5"/>
      <c r="CW712" s="5"/>
      <c r="CX712" s="5"/>
      <c r="CY712" s="5"/>
      <c r="CZ712" s="5"/>
      <c r="DA712" s="5"/>
      <c r="DB712" s="5"/>
      <c r="DC712" s="5"/>
      <c r="DD712" s="5"/>
      <c r="DE712" s="5"/>
      <c r="DF712" s="5"/>
      <c r="DG712" s="5"/>
      <c r="DH712" s="5"/>
      <c r="DI712" s="5"/>
      <c r="DJ712" s="5"/>
      <c r="DK712" s="5"/>
      <c r="DL712" s="5"/>
      <c r="DM712" s="5"/>
      <c r="DN712" s="5"/>
      <c r="DO712" s="5"/>
      <c r="DP712" s="5"/>
      <c r="DQ712" s="5"/>
      <c r="DR712" s="5"/>
      <c r="DS712" s="5"/>
      <c r="DT712" s="5"/>
      <c r="DU712" s="5"/>
    </row>
    <row r="713">
      <c r="A713" s="5"/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5"/>
      <c r="AI713" s="5"/>
      <c r="AJ713" s="5"/>
      <c r="AK713" s="5"/>
      <c r="AL713" s="5"/>
      <c r="AM713" s="5"/>
      <c r="AN713" s="5"/>
      <c r="AO713" s="5"/>
      <c r="AP713" s="5"/>
      <c r="AQ713" s="5"/>
      <c r="AR713" s="5"/>
      <c r="AS713" s="5"/>
      <c r="AT713" s="5"/>
      <c r="AU713" s="5"/>
      <c r="AV713" s="5"/>
      <c r="AW713" s="5"/>
      <c r="AX713" s="5"/>
      <c r="AY713" s="5"/>
      <c r="AZ713" s="5"/>
      <c r="BA713" s="5"/>
      <c r="BB713" s="5"/>
      <c r="BC713" s="5"/>
      <c r="BD713" s="5"/>
      <c r="BE713" s="5"/>
      <c r="BF713" s="5"/>
      <c r="BG713" s="5"/>
      <c r="BH713" s="5"/>
      <c r="BI713" s="5"/>
      <c r="BJ713" s="5"/>
      <c r="BK713" s="5"/>
      <c r="BL713" s="5"/>
      <c r="BM713" s="5"/>
      <c r="BN713" s="5"/>
      <c r="BO713" s="5"/>
      <c r="BP713" s="5"/>
      <c r="BQ713" s="5"/>
      <c r="BR713" s="5"/>
      <c r="BS713" s="5"/>
      <c r="BT713" s="5"/>
      <c r="BU713" s="5"/>
      <c r="BV713" s="5"/>
      <c r="BW713" s="5"/>
      <c r="BX713" s="5"/>
      <c r="BY713" s="5"/>
      <c r="BZ713" s="5"/>
      <c r="CA713" s="5"/>
      <c r="CB713" s="5"/>
      <c r="CC713" s="5"/>
      <c r="CD713" s="5"/>
      <c r="CE713" s="5"/>
      <c r="CF713" s="5"/>
      <c r="CG713" s="5"/>
      <c r="CH713" s="5"/>
      <c r="CI713" s="5"/>
      <c r="CJ713" s="5"/>
      <c r="CK713" s="5"/>
      <c r="CL713" s="5"/>
      <c r="CM713" s="5"/>
      <c r="CN713" s="5"/>
      <c r="CO713" s="5"/>
      <c r="CP713" s="5"/>
      <c r="CQ713" s="5"/>
      <c r="CR713" s="5"/>
      <c r="CS713" s="5"/>
      <c r="CT713" s="5"/>
      <c r="CU713" s="5"/>
      <c r="CV713" s="5"/>
      <c r="CW713" s="5"/>
      <c r="CX713" s="5"/>
      <c r="CY713" s="5"/>
      <c r="CZ713" s="5"/>
      <c r="DA713" s="5"/>
      <c r="DB713" s="5"/>
      <c r="DC713" s="5"/>
      <c r="DD713" s="5"/>
      <c r="DE713" s="5"/>
      <c r="DF713" s="5"/>
      <c r="DG713" s="5"/>
      <c r="DH713" s="5"/>
      <c r="DI713" s="5"/>
      <c r="DJ713" s="5"/>
      <c r="DK713" s="5"/>
      <c r="DL713" s="5"/>
      <c r="DM713" s="5"/>
      <c r="DN713" s="5"/>
      <c r="DO713" s="5"/>
      <c r="DP713" s="5"/>
      <c r="DQ713" s="5"/>
      <c r="DR713" s="5"/>
      <c r="DS713" s="5"/>
      <c r="DT713" s="5"/>
      <c r="DU713" s="5"/>
    </row>
    <row r="714">
      <c r="A714" s="5"/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5"/>
      <c r="AI714" s="5"/>
      <c r="AJ714" s="5"/>
      <c r="AK714" s="5"/>
      <c r="AL714" s="5"/>
      <c r="AM714" s="5"/>
      <c r="AN714" s="5"/>
      <c r="AO714" s="5"/>
      <c r="AP714" s="5"/>
      <c r="AQ714" s="5"/>
      <c r="AR714" s="5"/>
      <c r="AS714" s="5"/>
      <c r="AT714" s="5"/>
      <c r="AU714" s="5"/>
      <c r="AV714" s="5"/>
      <c r="AW714" s="5"/>
      <c r="AX714" s="5"/>
      <c r="AY714" s="5"/>
      <c r="AZ714" s="5"/>
      <c r="BA714" s="5"/>
      <c r="BB714" s="5"/>
      <c r="BC714" s="5"/>
      <c r="BD714" s="5"/>
      <c r="BE714" s="5"/>
      <c r="BF714" s="5"/>
      <c r="BG714" s="5"/>
      <c r="BH714" s="5"/>
      <c r="BI714" s="5"/>
      <c r="BJ714" s="5"/>
      <c r="BK714" s="5"/>
      <c r="BL714" s="5"/>
      <c r="BM714" s="5"/>
      <c r="BN714" s="5"/>
      <c r="BO714" s="5"/>
      <c r="BP714" s="5"/>
      <c r="BQ714" s="5"/>
      <c r="BR714" s="5"/>
      <c r="BS714" s="5"/>
      <c r="BT714" s="5"/>
      <c r="BU714" s="5"/>
      <c r="BV714" s="5"/>
      <c r="BW714" s="5"/>
      <c r="BX714" s="5"/>
      <c r="BY714" s="5"/>
      <c r="BZ714" s="5"/>
      <c r="CA714" s="5"/>
      <c r="CB714" s="5"/>
      <c r="CC714" s="5"/>
      <c r="CD714" s="5"/>
      <c r="CE714" s="5"/>
      <c r="CF714" s="5"/>
      <c r="CG714" s="5"/>
      <c r="CH714" s="5"/>
      <c r="CI714" s="5"/>
      <c r="CJ714" s="5"/>
      <c r="CK714" s="5"/>
      <c r="CL714" s="5"/>
      <c r="CM714" s="5"/>
      <c r="CN714" s="5"/>
      <c r="CO714" s="5"/>
      <c r="CP714" s="5"/>
      <c r="CQ714" s="5"/>
      <c r="CR714" s="5"/>
      <c r="CS714" s="5"/>
      <c r="CT714" s="5"/>
      <c r="CU714" s="5"/>
      <c r="CV714" s="5"/>
      <c r="CW714" s="5"/>
      <c r="CX714" s="5"/>
      <c r="CY714" s="5"/>
      <c r="CZ714" s="5"/>
      <c r="DA714" s="5"/>
      <c r="DB714" s="5"/>
      <c r="DC714" s="5"/>
      <c r="DD714" s="5"/>
      <c r="DE714" s="5"/>
      <c r="DF714" s="5"/>
      <c r="DG714" s="5"/>
      <c r="DH714" s="5"/>
      <c r="DI714" s="5"/>
      <c r="DJ714" s="5"/>
      <c r="DK714" s="5"/>
      <c r="DL714" s="5"/>
      <c r="DM714" s="5"/>
      <c r="DN714" s="5"/>
      <c r="DO714" s="5"/>
      <c r="DP714" s="5"/>
      <c r="DQ714" s="5"/>
      <c r="DR714" s="5"/>
      <c r="DS714" s="5"/>
      <c r="DT714" s="5"/>
      <c r="DU714" s="5"/>
    </row>
    <row r="715">
      <c r="A715" s="5"/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5"/>
      <c r="AI715" s="5"/>
      <c r="AJ715" s="5"/>
      <c r="AK715" s="5"/>
      <c r="AL715" s="5"/>
      <c r="AM715" s="5"/>
      <c r="AN715" s="5"/>
      <c r="AO715" s="5"/>
      <c r="AP715" s="5"/>
      <c r="AQ715" s="5"/>
      <c r="AR715" s="5"/>
      <c r="AS715" s="5"/>
      <c r="AT715" s="5"/>
      <c r="AU715" s="5"/>
      <c r="AV715" s="5"/>
      <c r="AW715" s="5"/>
      <c r="AX715" s="5"/>
      <c r="AY715" s="5"/>
      <c r="AZ715" s="5"/>
      <c r="BA715" s="5"/>
      <c r="BB715" s="5"/>
      <c r="BC715" s="5"/>
      <c r="BD715" s="5"/>
      <c r="BE715" s="5"/>
      <c r="BF715" s="5"/>
      <c r="BG715" s="5"/>
      <c r="BH715" s="5"/>
      <c r="BI715" s="5"/>
      <c r="BJ715" s="5"/>
      <c r="BK715" s="5"/>
      <c r="BL715" s="5"/>
      <c r="BM715" s="5"/>
      <c r="BN715" s="5"/>
      <c r="BO715" s="5"/>
      <c r="BP715" s="5"/>
      <c r="BQ715" s="5"/>
      <c r="BR715" s="5"/>
      <c r="BS715" s="5"/>
      <c r="BT715" s="5"/>
      <c r="BU715" s="5"/>
      <c r="BV715" s="5"/>
      <c r="BW715" s="5"/>
      <c r="BX715" s="5"/>
      <c r="BY715" s="5"/>
      <c r="BZ715" s="5"/>
      <c r="CA715" s="5"/>
      <c r="CB715" s="5"/>
      <c r="CC715" s="5"/>
      <c r="CD715" s="5"/>
      <c r="CE715" s="5"/>
      <c r="CF715" s="5"/>
      <c r="CG715" s="5"/>
      <c r="CH715" s="5"/>
      <c r="CI715" s="5"/>
      <c r="CJ715" s="5"/>
      <c r="CK715" s="5"/>
      <c r="CL715" s="5"/>
      <c r="CM715" s="5"/>
      <c r="CN715" s="5"/>
      <c r="CO715" s="5"/>
      <c r="CP715" s="5"/>
      <c r="CQ715" s="5"/>
      <c r="CR715" s="5"/>
      <c r="CS715" s="5"/>
      <c r="CT715" s="5"/>
      <c r="CU715" s="5"/>
      <c r="CV715" s="5"/>
      <c r="CW715" s="5"/>
      <c r="CX715" s="5"/>
      <c r="CY715" s="5"/>
      <c r="CZ715" s="5"/>
      <c r="DA715" s="5"/>
      <c r="DB715" s="5"/>
      <c r="DC715" s="5"/>
      <c r="DD715" s="5"/>
      <c r="DE715" s="5"/>
      <c r="DF715" s="5"/>
      <c r="DG715" s="5"/>
      <c r="DH715" s="5"/>
      <c r="DI715" s="5"/>
      <c r="DJ715" s="5"/>
      <c r="DK715" s="5"/>
      <c r="DL715" s="5"/>
      <c r="DM715" s="5"/>
      <c r="DN715" s="5"/>
      <c r="DO715" s="5"/>
      <c r="DP715" s="5"/>
      <c r="DQ715" s="5"/>
      <c r="DR715" s="5"/>
      <c r="DS715" s="5"/>
      <c r="DT715" s="5"/>
      <c r="DU715" s="5"/>
    </row>
    <row r="716">
      <c r="A716" s="5"/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5"/>
      <c r="AI716" s="5"/>
      <c r="AJ716" s="5"/>
      <c r="AK716" s="5"/>
      <c r="AL716" s="5"/>
      <c r="AM716" s="5"/>
      <c r="AN716" s="5"/>
      <c r="AO716" s="5"/>
      <c r="AP716" s="5"/>
      <c r="AQ716" s="5"/>
      <c r="AR716" s="5"/>
      <c r="AS716" s="5"/>
      <c r="AT716" s="5"/>
      <c r="AU716" s="5"/>
      <c r="AV716" s="5"/>
      <c r="AW716" s="5"/>
      <c r="AX716" s="5"/>
      <c r="AY716" s="5"/>
      <c r="AZ716" s="5"/>
      <c r="BA716" s="5"/>
      <c r="BB716" s="5"/>
      <c r="BC716" s="5"/>
      <c r="BD716" s="5"/>
      <c r="BE716" s="5"/>
      <c r="BF716" s="5"/>
      <c r="BG716" s="5"/>
      <c r="BH716" s="5"/>
      <c r="BI716" s="5"/>
      <c r="BJ716" s="5"/>
      <c r="BK716" s="5"/>
      <c r="BL716" s="5"/>
      <c r="BM716" s="5"/>
      <c r="BN716" s="5"/>
      <c r="BO716" s="5"/>
      <c r="BP716" s="5"/>
      <c r="BQ716" s="5"/>
      <c r="BR716" s="5"/>
      <c r="BS716" s="5"/>
      <c r="BT716" s="5"/>
      <c r="BU716" s="5"/>
      <c r="BV716" s="5"/>
      <c r="BW716" s="5"/>
      <c r="BX716" s="5"/>
      <c r="BY716" s="5"/>
      <c r="BZ716" s="5"/>
      <c r="CA716" s="5"/>
      <c r="CB716" s="5"/>
      <c r="CC716" s="5"/>
      <c r="CD716" s="5"/>
      <c r="CE716" s="5"/>
      <c r="CF716" s="5"/>
      <c r="CG716" s="5"/>
      <c r="CH716" s="5"/>
      <c r="CI716" s="5"/>
      <c r="CJ716" s="5"/>
      <c r="CK716" s="5"/>
      <c r="CL716" s="5"/>
      <c r="CM716" s="5"/>
      <c r="CN716" s="5"/>
      <c r="CO716" s="5"/>
      <c r="CP716" s="5"/>
      <c r="CQ716" s="5"/>
      <c r="CR716" s="5"/>
      <c r="CS716" s="5"/>
      <c r="CT716" s="5"/>
      <c r="CU716" s="5"/>
      <c r="CV716" s="5"/>
      <c r="CW716" s="5"/>
      <c r="CX716" s="5"/>
      <c r="CY716" s="5"/>
      <c r="CZ716" s="5"/>
      <c r="DA716" s="5"/>
      <c r="DB716" s="5"/>
      <c r="DC716" s="5"/>
      <c r="DD716" s="5"/>
      <c r="DE716" s="5"/>
      <c r="DF716" s="5"/>
      <c r="DG716" s="5"/>
      <c r="DH716" s="5"/>
      <c r="DI716" s="5"/>
      <c r="DJ716" s="5"/>
      <c r="DK716" s="5"/>
      <c r="DL716" s="5"/>
      <c r="DM716" s="5"/>
      <c r="DN716" s="5"/>
      <c r="DO716" s="5"/>
      <c r="DP716" s="5"/>
      <c r="DQ716" s="5"/>
      <c r="DR716" s="5"/>
      <c r="DS716" s="5"/>
      <c r="DT716" s="5"/>
      <c r="DU716" s="5"/>
    </row>
    <row r="717">
      <c r="A717" s="5"/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5"/>
      <c r="AI717" s="5"/>
      <c r="AJ717" s="5"/>
      <c r="AK717" s="5"/>
      <c r="AL717" s="5"/>
      <c r="AM717" s="5"/>
      <c r="AN717" s="5"/>
      <c r="AO717" s="5"/>
      <c r="AP717" s="5"/>
      <c r="AQ717" s="5"/>
      <c r="AR717" s="5"/>
      <c r="AS717" s="5"/>
      <c r="AT717" s="5"/>
      <c r="AU717" s="5"/>
      <c r="AV717" s="5"/>
      <c r="AW717" s="5"/>
      <c r="AX717" s="5"/>
      <c r="AY717" s="5"/>
      <c r="AZ717" s="5"/>
      <c r="BA717" s="5"/>
      <c r="BB717" s="5"/>
      <c r="BC717" s="5"/>
      <c r="BD717" s="5"/>
      <c r="BE717" s="5"/>
      <c r="BF717" s="5"/>
      <c r="BG717" s="5"/>
      <c r="BH717" s="5"/>
      <c r="BI717" s="5"/>
      <c r="BJ717" s="5"/>
      <c r="BK717" s="5"/>
      <c r="BL717" s="5"/>
      <c r="BM717" s="5"/>
      <c r="BN717" s="5"/>
      <c r="BO717" s="5"/>
      <c r="BP717" s="5"/>
      <c r="BQ717" s="5"/>
      <c r="BR717" s="5"/>
      <c r="BS717" s="5"/>
      <c r="BT717" s="5"/>
      <c r="BU717" s="5"/>
      <c r="BV717" s="5"/>
      <c r="BW717" s="5"/>
      <c r="BX717" s="5"/>
      <c r="BY717" s="5"/>
      <c r="BZ717" s="5"/>
      <c r="CA717" s="5"/>
      <c r="CB717" s="5"/>
      <c r="CC717" s="5"/>
      <c r="CD717" s="5"/>
      <c r="CE717" s="5"/>
      <c r="CF717" s="5"/>
      <c r="CG717" s="5"/>
      <c r="CH717" s="5"/>
      <c r="CI717" s="5"/>
      <c r="CJ717" s="5"/>
      <c r="CK717" s="5"/>
      <c r="CL717" s="5"/>
      <c r="CM717" s="5"/>
      <c r="CN717" s="5"/>
      <c r="CO717" s="5"/>
      <c r="CP717" s="5"/>
      <c r="CQ717" s="5"/>
      <c r="CR717" s="5"/>
      <c r="CS717" s="5"/>
      <c r="CT717" s="5"/>
      <c r="CU717" s="5"/>
      <c r="CV717" s="5"/>
      <c r="CW717" s="5"/>
      <c r="CX717" s="5"/>
      <c r="CY717" s="5"/>
      <c r="CZ717" s="5"/>
      <c r="DA717" s="5"/>
      <c r="DB717" s="5"/>
      <c r="DC717" s="5"/>
      <c r="DD717" s="5"/>
      <c r="DE717" s="5"/>
      <c r="DF717" s="5"/>
      <c r="DG717" s="5"/>
      <c r="DH717" s="5"/>
      <c r="DI717" s="5"/>
      <c r="DJ717" s="5"/>
      <c r="DK717" s="5"/>
      <c r="DL717" s="5"/>
      <c r="DM717" s="5"/>
      <c r="DN717" s="5"/>
      <c r="DO717" s="5"/>
      <c r="DP717" s="5"/>
      <c r="DQ717" s="5"/>
      <c r="DR717" s="5"/>
      <c r="DS717" s="5"/>
      <c r="DT717" s="5"/>
      <c r="DU717" s="5"/>
    </row>
    <row r="718">
      <c r="A718" s="5"/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5"/>
      <c r="AI718" s="5"/>
      <c r="AJ718" s="5"/>
      <c r="AK718" s="5"/>
      <c r="AL718" s="5"/>
      <c r="AM718" s="5"/>
      <c r="AN718" s="5"/>
      <c r="AO718" s="5"/>
      <c r="AP718" s="5"/>
      <c r="AQ718" s="5"/>
      <c r="AR718" s="5"/>
      <c r="AS718" s="5"/>
      <c r="AT718" s="5"/>
      <c r="AU718" s="5"/>
      <c r="AV718" s="5"/>
      <c r="AW718" s="5"/>
      <c r="AX718" s="5"/>
      <c r="AY718" s="5"/>
      <c r="AZ718" s="5"/>
      <c r="BA718" s="5"/>
      <c r="BB718" s="5"/>
      <c r="BC718" s="5"/>
      <c r="BD718" s="5"/>
      <c r="BE718" s="5"/>
      <c r="BF718" s="5"/>
      <c r="BG718" s="5"/>
      <c r="BH718" s="5"/>
      <c r="BI718" s="5"/>
      <c r="BJ718" s="5"/>
      <c r="BK718" s="5"/>
      <c r="BL718" s="5"/>
      <c r="BM718" s="5"/>
      <c r="BN718" s="5"/>
      <c r="BO718" s="5"/>
      <c r="BP718" s="5"/>
      <c r="BQ718" s="5"/>
      <c r="BR718" s="5"/>
      <c r="BS718" s="5"/>
      <c r="BT718" s="5"/>
      <c r="BU718" s="5"/>
      <c r="BV718" s="5"/>
      <c r="BW718" s="5"/>
      <c r="BX718" s="5"/>
      <c r="BY718" s="5"/>
      <c r="BZ718" s="5"/>
      <c r="CA718" s="5"/>
      <c r="CB718" s="5"/>
      <c r="CC718" s="5"/>
      <c r="CD718" s="5"/>
      <c r="CE718" s="5"/>
      <c r="CF718" s="5"/>
      <c r="CG718" s="5"/>
      <c r="CH718" s="5"/>
      <c r="CI718" s="5"/>
      <c r="CJ718" s="5"/>
      <c r="CK718" s="5"/>
      <c r="CL718" s="5"/>
      <c r="CM718" s="5"/>
      <c r="CN718" s="5"/>
      <c r="CO718" s="5"/>
      <c r="CP718" s="5"/>
      <c r="CQ718" s="5"/>
      <c r="CR718" s="5"/>
      <c r="CS718" s="5"/>
      <c r="CT718" s="5"/>
      <c r="CU718" s="5"/>
      <c r="CV718" s="5"/>
      <c r="CW718" s="5"/>
      <c r="CX718" s="5"/>
      <c r="CY718" s="5"/>
      <c r="CZ718" s="5"/>
      <c r="DA718" s="5"/>
      <c r="DB718" s="5"/>
      <c r="DC718" s="5"/>
      <c r="DD718" s="5"/>
      <c r="DE718" s="5"/>
      <c r="DF718" s="5"/>
      <c r="DG718" s="5"/>
      <c r="DH718" s="5"/>
      <c r="DI718" s="5"/>
      <c r="DJ718" s="5"/>
      <c r="DK718" s="5"/>
      <c r="DL718" s="5"/>
      <c r="DM718" s="5"/>
      <c r="DN718" s="5"/>
      <c r="DO718" s="5"/>
      <c r="DP718" s="5"/>
      <c r="DQ718" s="5"/>
      <c r="DR718" s="5"/>
      <c r="DS718" s="5"/>
      <c r="DT718" s="5"/>
      <c r="DU718" s="5"/>
    </row>
    <row r="719">
      <c r="A719" s="5"/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5"/>
      <c r="AI719" s="5"/>
      <c r="AJ719" s="5"/>
      <c r="AK719" s="5"/>
      <c r="AL719" s="5"/>
      <c r="AM719" s="5"/>
      <c r="AN719" s="5"/>
      <c r="AO719" s="5"/>
      <c r="AP719" s="5"/>
      <c r="AQ719" s="5"/>
      <c r="AR719" s="5"/>
      <c r="AS719" s="5"/>
      <c r="AT719" s="5"/>
      <c r="AU719" s="5"/>
      <c r="AV719" s="5"/>
      <c r="AW719" s="5"/>
      <c r="AX719" s="5"/>
      <c r="AY719" s="5"/>
      <c r="AZ719" s="5"/>
      <c r="BA719" s="5"/>
      <c r="BB719" s="5"/>
      <c r="BC719" s="5"/>
      <c r="BD719" s="5"/>
      <c r="BE719" s="5"/>
      <c r="BF719" s="5"/>
      <c r="BG719" s="5"/>
      <c r="BH719" s="5"/>
      <c r="BI719" s="5"/>
      <c r="BJ719" s="5"/>
      <c r="BK719" s="5"/>
      <c r="BL719" s="5"/>
      <c r="BM719" s="5"/>
      <c r="BN719" s="5"/>
      <c r="BO719" s="5"/>
      <c r="BP719" s="5"/>
      <c r="BQ719" s="5"/>
      <c r="BR719" s="5"/>
      <c r="BS719" s="5"/>
      <c r="BT719" s="5"/>
      <c r="BU719" s="5"/>
      <c r="BV719" s="5"/>
      <c r="BW719" s="5"/>
      <c r="BX719" s="5"/>
      <c r="BY719" s="5"/>
      <c r="BZ719" s="5"/>
      <c r="CA719" s="5"/>
      <c r="CB719" s="5"/>
      <c r="CC719" s="5"/>
      <c r="CD719" s="5"/>
      <c r="CE719" s="5"/>
      <c r="CF719" s="5"/>
      <c r="CG719" s="5"/>
      <c r="CH719" s="5"/>
      <c r="CI719" s="5"/>
      <c r="CJ719" s="5"/>
      <c r="CK719" s="5"/>
      <c r="CL719" s="5"/>
      <c r="CM719" s="5"/>
      <c r="CN719" s="5"/>
      <c r="CO719" s="5"/>
      <c r="CP719" s="5"/>
      <c r="CQ719" s="5"/>
      <c r="CR719" s="5"/>
      <c r="CS719" s="5"/>
      <c r="CT719" s="5"/>
      <c r="CU719" s="5"/>
      <c r="CV719" s="5"/>
      <c r="CW719" s="5"/>
      <c r="CX719" s="5"/>
      <c r="CY719" s="5"/>
      <c r="CZ719" s="5"/>
      <c r="DA719" s="5"/>
      <c r="DB719" s="5"/>
      <c r="DC719" s="5"/>
      <c r="DD719" s="5"/>
      <c r="DE719" s="5"/>
      <c r="DF719" s="5"/>
      <c r="DG719" s="5"/>
      <c r="DH719" s="5"/>
      <c r="DI719" s="5"/>
      <c r="DJ719" s="5"/>
      <c r="DK719" s="5"/>
      <c r="DL719" s="5"/>
      <c r="DM719" s="5"/>
      <c r="DN719" s="5"/>
      <c r="DO719" s="5"/>
      <c r="DP719" s="5"/>
      <c r="DQ719" s="5"/>
      <c r="DR719" s="5"/>
      <c r="DS719" s="5"/>
      <c r="DT719" s="5"/>
      <c r="DU719" s="5"/>
    </row>
    <row r="720">
      <c r="A720" s="5"/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5"/>
      <c r="AI720" s="5"/>
      <c r="AJ720" s="5"/>
      <c r="AK720" s="5"/>
      <c r="AL720" s="5"/>
      <c r="AM720" s="5"/>
      <c r="AN720" s="5"/>
      <c r="AO720" s="5"/>
      <c r="AP720" s="5"/>
      <c r="AQ720" s="5"/>
      <c r="AR720" s="5"/>
      <c r="AS720" s="5"/>
      <c r="AT720" s="5"/>
      <c r="AU720" s="5"/>
      <c r="AV720" s="5"/>
      <c r="AW720" s="5"/>
      <c r="AX720" s="5"/>
      <c r="AY720" s="5"/>
      <c r="AZ720" s="5"/>
      <c r="BA720" s="5"/>
      <c r="BB720" s="5"/>
      <c r="BC720" s="5"/>
      <c r="BD720" s="5"/>
      <c r="BE720" s="5"/>
      <c r="BF720" s="5"/>
      <c r="BG720" s="5"/>
      <c r="BH720" s="5"/>
      <c r="BI720" s="5"/>
      <c r="BJ720" s="5"/>
      <c r="BK720" s="5"/>
      <c r="BL720" s="5"/>
      <c r="BM720" s="5"/>
      <c r="BN720" s="5"/>
      <c r="BO720" s="5"/>
      <c r="BP720" s="5"/>
      <c r="BQ720" s="5"/>
      <c r="BR720" s="5"/>
      <c r="BS720" s="5"/>
      <c r="BT720" s="5"/>
      <c r="BU720" s="5"/>
      <c r="BV720" s="5"/>
      <c r="BW720" s="5"/>
      <c r="BX720" s="5"/>
      <c r="BY720" s="5"/>
      <c r="BZ720" s="5"/>
      <c r="CA720" s="5"/>
      <c r="CB720" s="5"/>
      <c r="CC720" s="5"/>
      <c r="CD720" s="5"/>
      <c r="CE720" s="5"/>
      <c r="CF720" s="5"/>
      <c r="CG720" s="5"/>
      <c r="CH720" s="5"/>
      <c r="CI720" s="5"/>
      <c r="CJ720" s="5"/>
      <c r="CK720" s="5"/>
      <c r="CL720" s="5"/>
      <c r="CM720" s="5"/>
      <c r="CN720" s="5"/>
      <c r="CO720" s="5"/>
      <c r="CP720" s="5"/>
      <c r="CQ720" s="5"/>
      <c r="CR720" s="5"/>
      <c r="CS720" s="5"/>
      <c r="CT720" s="5"/>
      <c r="CU720" s="5"/>
      <c r="CV720" s="5"/>
      <c r="CW720" s="5"/>
      <c r="CX720" s="5"/>
      <c r="CY720" s="5"/>
      <c r="CZ720" s="5"/>
      <c r="DA720" s="5"/>
      <c r="DB720" s="5"/>
      <c r="DC720" s="5"/>
      <c r="DD720" s="5"/>
      <c r="DE720" s="5"/>
      <c r="DF720" s="5"/>
      <c r="DG720" s="5"/>
      <c r="DH720" s="5"/>
      <c r="DI720" s="5"/>
      <c r="DJ720" s="5"/>
      <c r="DK720" s="5"/>
      <c r="DL720" s="5"/>
      <c r="DM720" s="5"/>
      <c r="DN720" s="5"/>
      <c r="DO720" s="5"/>
      <c r="DP720" s="5"/>
      <c r="DQ720" s="5"/>
      <c r="DR720" s="5"/>
      <c r="DS720" s="5"/>
      <c r="DT720" s="5"/>
      <c r="DU720" s="5"/>
    </row>
    <row r="721">
      <c r="A721" s="5"/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5"/>
      <c r="AI721" s="5"/>
      <c r="AJ721" s="5"/>
      <c r="AK721" s="5"/>
      <c r="AL721" s="5"/>
      <c r="AM721" s="5"/>
      <c r="AN721" s="5"/>
      <c r="AO721" s="5"/>
      <c r="AP721" s="5"/>
      <c r="AQ721" s="5"/>
      <c r="AR721" s="5"/>
      <c r="AS721" s="5"/>
      <c r="AT721" s="5"/>
      <c r="AU721" s="5"/>
      <c r="AV721" s="5"/>
      <c r="AW721" s="5"/>
      <c r="AX721" s="5"/>
      <c r="AY721" s="5"/>
      <c r="AZ721" s="5"/>
      <c r="BA721" s="5"/>
      <c r="BB721" s="5"/>
      <c r="BC721" s="5"/>
      <c r="BD721" s="5"/>
      <c r="BE721" s="5"/>
      <c r="BF721" s="5"/>
      <c r="BG721" s="5"/>
      <c r="BH721" s="5"/>
      <c r="BI721" s="5"/>
      <c r="BJ721" s="5"/>
      <c r="BK721" s="5"/>
      <c r="BL721" s="5"/>
      <c r="BM721" s="5"/>
      <c r="BN721" s="5"/>
      <c r="BO721" s="5"/>
      <c r="BP721" s="5"/>
      <c r="BQ721" s="5"/>
      <c r="BR721" s="5"/>
      <c r="BS721" s="5"/>
      <c r="BT721" s="5"/>
      <c r="BU721" s="5"/>
      <c r="BV721" s="5"/>
      <c r="BW721" s="5"/>
      <c r="BX721" s="5"/>
      <c r="BY721" s="5"/>
      <c r="BZ721" s="5"/>
      <c r="CA721" s="5"/>
      <c r="CB721" s="5"/>
      <c r="CC721" s="5"/>
      <c r="CD721" s="5"/>
      <c r="CE721" s="5"/>
      <c r="CF721" s="5"/>
      <c r="CG721" s="5"/>
      <c r="CH721" s="5"/>
      <c r="CI721" s="5"/>
      <c r="CJ721" s="5"/>
      <c r="CK721" s="5"/>
      <c r="CL721" s="5"/>
      <c r="CM721" s="5"/>
      <c r="CN721" s="5"/>
      <c r="CO721" s="5"/>
      <c r="CP721" s="5"/>
      <c r="CQ721" s="5"/>
      <c r="CR721" s="5"/>
      <c r="CS721" s="5"/>
      <c r="CT721" s="5"/>
      <c r="CU721" s="5"/>
      <c r="CV721" s="5"/>
      <c r="CW721" s="5"/>
      <c r="CX721" s="5"/>
      <c r="CY721" s="5"/>
      <c r="CZ721" s="5"/>
      <c r="DA721" s="5"/>
      <c r="DB721" s="5"/>
      <c r="DC721" s="5"/>
      <c r="DD721" s="5"/>
      <c r="DE721" s="5"/>
      <c r="DF721" s="5"/>
      <c r="DG721" s="5"/>
      <c r="DH721" s="5"/>
      <c r="DI721" s="5"/>
      <c r="DJ721" s="5"/>
      <c r="DK721" s="5"/>
      <c r="DL721" s="5"/>
      <c r="DM721" s="5"/>
      <c r="DN721" s="5"/>
      <c r="DO721" s="5"/>
      <c r="DP721" s="5"/>
      <c r="DQ721" s="5"/>
      <c r="DR721" s="5"/>
      <c r="DS721" s="5"/>
      <c r="DT721" s="5"/>
      <c r="DU721" s="5"/>
    </row>
    <row r="722">
      <c r="A722" s="5"/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5"/>
      <c r="AI722" s="5"/>
      <c r="AJ722" s="5"/>
      <c r="AK722" s="5"/>
      <c r="AL722" s="5"/>
      <c r="AM722" s="5"/>
      <c r="AN722" s="5"/>
      <c r="AO722" s="5"/>
      <c r="AP722" s="5"/>
      <c r="AQ722" s="5"/>
      <c r="AR722" s="5"/>
      <c r="AS722" s="5"/>
      <c r="AT722" s="5"/>
      <c r="AU722" s="5"/>
      <c r="AV722" s="5"/>
      <c r="AW722" s="5"/>
      <c r="AX722" s="5"/>
      <c r="AY722" s="5"/>
      <c r="AZ722" s="5"/>
      <c r="BA722" s="5"/>
      <c r="BB722" s="5"/>
      <c r="BC722" s="5"/>
      <c r="BD722" s="5"/>
      <c r="BE722" s="5"/>
      <c r="BF722" s="5"/>
      <c r="BG722" s="5"/>
      <c r="BH722" s="5"/>
      <c r="BI722" s="5"/>
      <c r="BJ722" s="5"/>
      <c r="BK722" s="5"/>
      <c r="BL722" s="5"/>
      <c r="BM722" s="5"/>
      <c r="BN722" s="5"/>
      <c r="BO722" s="5"/>
      <c r="BP722" s="5"/>
      <c r="BQ722" s="5"/>
      <c r="BR722" s="5"/>
      <c r="BS722" s="5"/>
      <c r="BT722" s="5"/>
      <c r="BU722" s="5"/>
      <c r="BV722" s="5"/>
      <c r="BW722" s="5"/>
      <c r="BX722" s="5"/>
      <c r="BY722" s="5"/>
      <c r="BZ722" s="5"/>
      <c r="CA722" s="5"/>
      <c r="CB722" s="5"/>
      <c r="CC722" s="5"/>
      <c r="CD722" s="5"/>
      <c r="CE722" s="5"/>
      <c r="CF722" s="5"/>
      <c r="CG722" s="5"/>
      <c r="CH722" s="5"/>
      <c r="CI722" s="5"/>
      <c r="CJ722" s="5"/>
      <c r="CK722" s="5"/>
      <c r="CL722" s="5"/>
      <c r="CM722" s="5"/>
      <c r="CN722" s="5"/>
      <c r="CO722" s="5"/>
      <c r="CP722" s="5"/>
      <c r="CQ722" s="5"/>
      <c r="CR722" s="5"/>
      <c r="CS722" s="5"/>
      <c r="CT722" s="5"/>
      <c r="CU722" s="5"/>
      <c r="CV722" s="5"/>
      <c r="CW722" s="5"/>
      <c r="CX722" s="5"/>
      <c r="CY722" s="5"/>
      <c r="CZ722" s="5"/>
      <c r="DA722" s="5"/>
      <c r="DB722" s="5"/>
      <c r="DC722" s="5"/>
      <c r="DD722" s="5"/>
      <c r="DE722" s="5"/>
      <c r="DF722" s="5"/>
      <c r="DG722" s="5"/>
      <c r="DH722" s="5"/>
      <c r="DI722" s="5"/>
      <c r="DJ722" s="5"/>
      <c r="DK722" s="5"/>
      <c r="DL722" s="5"/>
      <c r="DM722" s="5"/>
      <c r="DN722" s="5"/>
      <c r="DO722" s="5"/>
      <c r="DP722" s="5"/>
      <c r="DQ722" s="5"/>
      <c r="DR722" s="5"/>
      <c r="DS722" s="5"/>
      <c r="DT722" s="5"/>
      <c r="DU722" s="5"/>
    </row>
    <row r="723">
      <c r="A723" s="5"/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5"/>
      <c r="AI723" s="5"/>
      <c r="AJ723" s="5"/>
      <c r="AK723" s="5"/>
      <c r="AL723" s="5"/>
      <c r="AM723" s="5"/>
      <c r="AN723" s="5"/>
      <c r="AO723" s="5"/>
      <c r="AP723" s="5"/>
      <c r="AQ723" s="5"/>
      <c r="AR723" s="5"/>
      <c r="AS723" s="5"/>
      <c r="AT723" s="5"/>
      <c r="AU723" s="5"/>
      <c r="AV723" s="5"/>
      <c r="AW723" s="5"/>
      <c r="AX723" s="5"/>
      <c r="AY723" s="5"/>
      <c r="AZ723" s="5"/>
      <c r="BA723" s="5"/>
      <c r="BB723" s="5"/>
      <c r="BC723" s="5"/>
      <c r="BD723" s="5"/>
      <c r="BE723" s="5"/>
      <c r="BF723" s="5"/>
      <c r="BG723" s="5"/>
      <c r="BH723" s="5"/>
      <c r="BI723" s="5"/>
      <c r="BJ723" s="5"/>
      <c r="BK723" s="5"/>
      <c r="BL723" s="5"/>
      <c r="BM723" s="5"/>
      <c r="BN723" s="5"/>
      <c r="BO723" s="5"/>
      <c r="BP723" s="5"/>
      <c r="BQ723" s="5"/>
      <c r="BR723" s="5"/>
      <c r="BS723" s="5"/>
      <c r="BT723" s="5"/>
      <c r="BU723" s="5"/>
      <c r="BV723" s="5"/>
      <c r="BW723" s="5"/>
      <c r="BX723" s="5"/>
      <c r="BY723" s="5"/>
      <c r="BZ723" s="5"/>
      <c r="CA723" s="5"/>
      <c r="CB723" s="5"/>
      <c r="CC723" s="5"/>
      <c r="CD723" s="5"/>
      <c r="CE723" s="5"/>
      <c r="CF723" s="5"/>
      <c r="CG723" s="5"/>
      <c r="CH723" s="5"/>
      <c r="CI723" s="5"/>
      <c r="CJ723" s="5"/>
      <c r="CK723" s="5"/>
      <c r="CL723" s="5"/>
      <c r="CM723" s="5"/>
      <c r="CN723" s="5"/>
      <c r="CO723" s="5"/>
      <c r="CP723" s="5"/>
      <c r="CQ723" s="5"/>
      <c r="CR723" s="5"/>
      <c r="CS723" s="5"/>
      <c r="CT723" s="5"/>
      <c r="CU723" s="5"/>
      <c r="CV723" s="5"/>
      <c r="CW723" s="5"/>
      <c r="CX723" s="5"/>
      <c r="CY723" s="5"/>
      <c r="CZ723" s="5"/>
      <c r="DA723" s="5"/>
      <c r="DB723" s="5"/>
      <c r="DC723" s="5"/>
      <c r="DD723" s="5"/>
      <c r="DE723" s="5"/>
      <c r="DF723" s="5"/>
      <c r="DG723" s="5"/>
      <c r="DH723" s="5"/>
      <c r="DI723" s="5"/>
      <c r="DJ723" s="5"/>
      <c r="DK723" s="5"/>
      <c r="DL723" s="5"/>
      <c r="DM723" s="5"/>
      <c r="DN723" s="5"/>
      <c r="DO723" s="5"/>
      <c r="DP723" s="5"/>
      <c r="DQ723" s="5"/>
      <c r="DR723" s="5"/>
      <c r="DS723" s="5"/>
      <c r="DT723" s="5"/>
      <c r="DU723" s="5"/>
    </row>
    <row r="724">
      <c r="A724" s="5"/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5"/>
      <c r="AI724" s="5"/>
      <c r="AJ724" s="5"/>
      <c r="AK724" s="5"/>
      <c r="AL724" s="5"/>
      <c r="AM724" s="5"/>
      <c r="AN724" s="5"/>
      <c r="AO724" s="5"/>
      <c r="AP724" s="5"/>
      <c r="AQ724" s="5"/>
      <c r="AR724" s="5"/>
      <c r="AS724" s="5"/>
      <c r="AT724" s="5"/>
      <c r="AU724" s="5"/>
      <c r="AV724" s="5"/>
      <c r="AW724" s="5"/>
      <c r="AX724" s="5"/>
      <c r="AY724" s="5"/>
      <c r="AZ724" s="5"/>
      <c r="BA724" s="5"/>
      <c r="BB724" s="5"/>
      <c r="BC724" s="5"/>
      <c r="BD724" s="5"/>
      <c r="BE724" s="5"/>
      <c r="BF724" s="5"/>
      <c r="BG724" s="5"/>
      <c r="BH724" s="5"/>
      <c r="BI724" s="5"/>
      <c r="BJ724" s="5"/>
      <c r="BK724" s="5"/>
      <c r="BL724" s="5"/>
      <c r="BM724" s="5"/>
      <c r="BN724" s="5"/>
      <c r="BO724" s="5"/>
      <c r="BP724" s="5"/>
      <c r="BQ724" s="5"/>
      <c r="BR724" s="5"/>
      <c r="BS724" s="5"/>
      <c r="BT724" s="5"/>
      <c r="BU724" s="5"/>
      <c r="BV724" s="5"/>
      <c r="BW724" s="5"/>
      <c r="BX724" s="5"/>
      <c r="BY724" s="5"/>
      <c r="BZ724" s="5"/>
      <c r="CA724" s="5"/>
      <c r="CB724" s="5"/>
      <c r="CC724" s="5"/>
      <c r="CD724" s="5"/>
      <c r="CE724" s="5"/>
      <c r="CF724" s="5"/>
      <c r="CG724" s="5"/>
      <c r="CH724" s="5"/>
      <c r="CI724" s="5"/>
      <c r="CJ724" s="5"/>
      <c r="CK724" s="5"/>
      <c r="CL724" s="5"/>
      <c r="CM724" s="5"/>
      <c r="CN724" s="5"/>
      <c r="CO724" s="5"/>
      <c r="CP724" s="5"/>
      <c r="CQ724" s="5"/>
      <c r="CR724" s="5"/>
      <c r="CS724" s="5"/>
      <c r="CT724" s="5"/>
      <c r="CU724" s="5"/>
      <c r="CV724" s="5"/>
      <c r="CW724" s="5"/>
      <c r="CX724" s="5"/>
      <c r="CY724" s="5"/>
      <c r="CZ724" s="5"/>
      <c r="DA724" s="5"/>
      <c r="DB724" s="5"/>
      <c r="DC724" s="5"/>
      <c r="DD724" s="5"/>
      <c r="DE724" s="5"/>
      <c r="DF724" s="5"/>
      <c r="DG724" s="5"/>
      <c r="DH724" s="5"/>
      <c r="DI724" s="5"/>
      <c r="DJ724" s="5"/>
      <c r="DK724" s="5"/>
      <c r="DL724" s="5"/>
      <c r="DM724" s="5"/>
      <c r="DN724" s="5"/>
      <c r="DO724" s="5"/>
      <c r="DP724" s="5"/>
      <c r="DQ724" s="5"/>
      <c r="DR724" s="5"/>
      <c r="DS724" s="5"/>
      <c r="DT724" s="5"/>
      <c r="DU724" s="5"/>
    </row>
    <row r="725">
      <c r="A725" s="5"/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5"/>
      <c r="AI725" s="5"/>
      <c r="AJ725" s="5"/>
      <c r="AK725" s="5"/>
      <c r="AL725" s="5"/>
      <c r="AM725" s="5"/>
      <c r="AN725" s="5"/>
      <c r="AO725" s="5"/>
      <c r="AP725" s="5"/>
      <c r="AQ725" s="5"/>
      <c r="AR725" s="5"/>
      <c r="AS725" s="5"/>
      <c r="AT725" s="5"/>
      <c r="AU725" s="5"/>
      <c r="AV725" s="5"/>
      <c r="AW725" s="5"/>
      <c r="AX725" s="5"/>
      <c r="AY725" s="5"/>
      <c r="AZ725" s="5"/>
      <c r="BA725" s="5"/>
      <c r="BB725" s="5"/>
      <c r="BC725" s="5"/>
      <c r="BD725" s="5"/>
      <c r="BE725" s="5"/>
      <c r="BF725" s="5"/>
      <c r="BG725" s="5"/>
      <c r="BH725" s="5"/>
      <c r="BI725" s="5"/>
      <c r="BJ725" s="5"/>
      <c r="BK725" s="5"/>
      <c r="BL725" s="5"/>
      <c r="BM725" s="5"/>
      <c r="BN725" s="5"/>
      <c r="BO725" s="5"/>
      <c r="BP725" s="5"/>
      <c r="BQ725" s="5"/>
      <c r="BR725" s="5"/>
      <c r="BS725" s="5"/>
      <c r="BT725" s="5"/>
      <c r="BU725" s="5"/>
      <c r="BV725" s="5"/>
      <c r="BW725" s="5"/>
      <c r="BX725" s="5"/>
      <c r="BY725" s="5"/>
      <c r="BZ725" s="5"/>
      <c r="CA725" s="5"/>
      <c r="CB725" s="5"/>
      <c r="CC725" s="5"/>
      <c r="CD725" s="5"/>
      <c r="CE725" s="5"/>
      <c r="CF725" s="5"/>
      <c r="CG725" s="5"/>
      <c r="CH725" s="5"/>
      <c r="CI725" s="5"/>
      <c r="CJ725" s="5"/>
      <c r="CK725" s="5"/>
      <c r="CL725" s="5"/>
      <c r="CM725" s="5"/>
      <c r="CN725" s="5"/>
      <c r="CO725" s="5"/>
      <c r="CP725" s="5"/>
      <c r="CQ725" s="5"/>
      <c r="CR725" s="5"/>
      <c r="CS725" s="5"/>
      <c r="CT725" s="5"/>
      <c r="CU725" s="5"/>
      <c r="CV725" s="5"/>
      <c r="CW725" s="5"/>
      <c r="CX725" s="5"/>
      <c r="CY725" s="5"/>
      <c r="CZ725" s="5"/>
      <c r="DA725" s="5"/>
      <c r="DB725" s="5"/>
      <c r="DC725" s="5"/>
      <c r="DD725" s="5"/>
      <c r="DE725" s="5"/>
      <c r="DF725" s="5"/>
      <c r="DG725" s="5"/>
      <c r="DH725" s="5"/>
      <c r="DI725" s="5"/>
      <c r="DJ725" s="5"/>
      <c r="DK725" s="5"/>
      <c r="DL725" s="5"/>
      <c r="DM725" s="5"/>
      <c r="DN725" s="5"/>
      <c r="DO725" s="5"/>
      <c r="DP725" s="5"/>
      <c r="DQ725" s="5"/>
      <c r="DR725" s="5"/>
      <c r="DS725" s="5"/>
      <c r="DT725" s="5"/>
      <c r="DU725" s="5"/>
    </row>
    <row r="726">
      <c r="A726" s="5"/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5"/>
      <c r="AI726" s="5"/>
      <c r="AJ726" s="5"/>
      <c r="AK726" s="5"/>
      <c r="AL726" s="5"/>
      <c r="AM726" s="5"/>
      <c r="AN726" s="5"/>
      <c r="AO726" s="5"/>
      <c r="AP726" s="5"/>
      <c r="AQ726" s="5"/>
      <c r="AR726" s="5"/>
      <c r="AS726" s="5"/>
      <c r="AT726" s="5"/>
      <c r="AU726" s="5"/>
      <c r="AV726" s="5"/>
      <c r="AW726" s="5"/>
      <c r="AX726" s="5"/>
      <c r="AY726" s="5"/>
      <c r="AZ726" s="5"/>
      <c r="BA726" s="5"/>
      <c r="BB726" s="5"/>
      <c r="BC726" s="5"/>
      <c r="BD726" s="5"/>
      <c r="BE726" s="5"/>
      <c r="BF726" s="5"/>
      <c r="BG726" s="5"/>
      <c r="BH726" s="5"/>
      <c r="BI726" s="5"/>
      <c r="BJ726" s="5"/>
      <c r="BK726" s="5"/>
      <c r="BL726" s="5"/>
      <c r="BM726" s="5"/>
      <c r="BN726" s="5"/>
      <c r="BO726" s="5"/>
      <c r="BP726" s="5"/>
      <c r="BQ726" s="5"/>
      <c r="BR726" s="5"/>
      <c r="BS726" s="5"/>
      <c r="BT726" s="5"/>
      <c r="BU726" s="5"/>
      <c r="BV726" s="5"/>
      <c r="BW726" s="5"/>
      <c r="BX726" s="5"/>
      <c r="BY726" s="5"/>
      <c r="BZ726" s="5"/>
      <c r="CA726" s="5"/>
      <c r="CB726" s="5"/>
      <c r="CC726" s="5"/>
      <c r="CD726" s="5"/>
      <c r="CE726" s="5"/>
      <c r="CF726" s="5"/>
      <c r="CG726" s="5"/>
      <c r="CH726" s="5"/>
      <c r="CI726" s="5"/>
      <c r="CJ726" s="5"/>
      <c r="CK726" s="5"/>
      <c r="CL726" s="5"/>
      <c r="CM726" s="5"/>
      <c r="CN726" s="5"/>
      <c r="CO726" s="5"/>
      <c r="CP726" s="5"/>
      <c r="CQ726" s="5"/>
      <c r="CR726" s="5"/>
      <c r="CS726" s="5"/>
      <c r="CT726" s="5"/>
      <c r="CU726" s="5"/>
      <c r="CV726" s="5"/>
      <c r="CW726" s="5"/>
      <c r="CX726" s="5"/>
      <c r="CY726" s="5"/>
      <c r="CZ726" s="5"/>
      <c r="DA726" s="5"/>
      <c r="DB726" s="5"/>
      <c r="DC726" s="5"/>
      <c r="DD726" s="5"/>
      <c r="DE726" s="5"/>
      <c r="DF726" s="5"/>
      <c r="DG726" s="5"/>
      <c r="DH726" s="5"/>
      <c r="DI726" s="5"/>
      <c r="DJ726" s="5"/>
      <c r="DK726" s="5"/>
      <c r="DL726" s="5"/>
      <c r="DM726" s="5"/>
      <c r="DN726" s="5"/>
      <c r="DO726" s="5"/>
      <c r="DP726" s="5"/>
      <c r="DQ726" s="5"/>
      <c r="DR726" s="5"/>
      <c r="DS726" s="5"/>
      <c r="DT726" s="5"/>
      <c r="DU726" s="5"/>
    </row>
    <row r="727">
      <c r="A727" s="5"/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5"/>
      <c r="AI727" s="5"/>
      <c r="AJ727" s="5"/>
      <c r="AK727" s="5"/>
      <c r="AL727" s="5"/>
      <c r="AM727" s="5"/>
      <c r="AN727" s="5"/>
      <c r="AO727" s="5"/>
      <c r="AP727" s="5"/>
      <c r="AQ727" s="5"/>
      <c r="AR727" s="5"/>
      <c r="AS727" s="5"/>
      <c r="AT727" s="5"/>
      <c r="AU727" s="5"/>
      <c r="AV727" s="5"/>
      <c r="AW727" s="5"/>
      <c r="AX727" s="5"/>
      <c r="AY727" s="5"/>
      <c r="AZ727" s="5"/>
      <c r="BA727" s="5"/>
      <c r="BB727" s="5"/>
      <c r="BC727" s="5"/>
      <c r="BD727" s="5"/>
      <c r="BE727" s="5"/>
      <c r="BF727" s="5"/>
      <c r="BG727" s="5"/>
      <c r="BH727" s="5"/>
      <c r="BI727" s="5"/>
      <c r="BJ727" s="5"/>
      <c r="BK727" s="5"/>
      <c r="BL727" s="5"/>
      <c r="BM727" s="5"/>
      <c r="BN727" s="5"/>
      <c r="BO727" s="5"/>
      <c r="BP727" s="5"/>
      <c r="BQ727" s="5"/>
      <c r="BR727" s="5"/>
      <c r="BS727" s="5"/>
      <c r="BT727" s="5"/>
      <c r="BU727" s="5"/>
      <c r="BV727" s="5"/>
      <c r="BW727" s="5"/>
      <c r="BX727" s="5"/>
      <c r="BY727" s="5"/>
      <c r="BZ727" s="5"/>
      <c r="CA727" s="5"/>
      <c r="CB727" s="5"/>
      <c r="CC727" s="5"/>
      <c r="CD727" s="5"/>
      <c r="CE727" s="5"/>
      <c r="CF727" s="5"/>
      <c r="CG727" s="5"/>
      <c r="CH727" s="5"/>
      <c r="CI727" s="5"/>
      <c r="CJ727" s="5"/>
      <c r="CK727" s="5"/>
      <c r="CL727" s="5"/>
      <c r="CM727" s="5"/>
      <c r="CN727" s="5"/>
      <c r="CO727" s="5"/>
      <c r="CP727" s="5"/>
      <c r="CQ727" s="5"/>
      <c r="CR727" s="5"/>
      <c r="CS727" s="5"/>
      <c r="CT727" s="5"/>
      <c r="CU727" s="5"/>
      <c r="CV727" s="5"/>
      <c r="CW727" s="5"/>
      <c r="CX727" s="5"/>
      <c r="CY727" s="5"/>
      <c r="CZ727" s="5"/>
      <c r="DA727" s="5"/>
      <c r="DB727" s="5"/>
      <c r="DC727" s="5"/>
      <c r="DD727" s="5"/>
      <c r="DE727" s="5"/>
      <c r="DF727" s="5"/>
      <c r="DG727" s="5"/>
      <c r="DH727" s="5"/>
      <c r="DI727" s="5"/>
      <c r="DJ727" s="5"/>
      <c r="DK727" s="5"/>
      <c r="DL727" s="5"/>
      <c r="DM727" s="5"/>
      <c r="DN727" s="5"/>
      <c r="DO727" s="5"/>
      <c r="DP727" s="5"/>
      <c r="DQ727" s="5"/>
      <c r="DR727" s="5"/>
      <c r="DS727" s="5"/>
      <c r="DT727" s="5"/>
      <c r="DU727" s="5"/>
    </row>
    <row r="728">
      <c r="A728" s="5"/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5"/>
      <c r="AI728" s="5"/>
      <c r="AJ728" s="5"/>
      <c r="AK728" s="5"/>
      <c r="AL728" s="5"/>
      <c r="AM728" s="5"/>
      <c r="AN728" s="5"/>
      <c r="AO728" s="5"/>
      <c r="AP728" s="5"/>
      <c r="AQ728" s="5"/>
      <c r="AR728" s="5"/>
      <c r="AS728" s="5"/>
      <c r="AT728" s="5"/>
      <c r="AU728" s="5"/>
      <c r="AV728" s="5"/>
      <c r="AW728" s="5"/>
      <c r="AX728" s="5"/>
      <c r="AY728" s="5"/>
      <c r="AZ728" s="5"/>
      <c r="BA728" s="5"/>
      <c r="BB728" s="5"/>
      <c r="BC728" s="5"/>
      <c r="BD728" s="5"/>
      <c r="BE728" s="5"/>
      <c r="BF728" s="5"/>
      <c r="BG728" s="5"/>
      <c r="BH728" s="5"/>
      <c r="BI728" s="5"/>
      <c r="BJ728" s="5"/>
      <c r="BK728" s="5"/>
      <c r="BL728" s="5"/>
      <c r="BM728" s="5"/>
      <c r="BN728" s="5"/>
      <c r="BO728" s="5"/>
      <c r="BP728" s="5"/>
      <c r="BQ728" s="5"/>
      <c r="BR728" s="5"/>
      <c r="BS728" s="5"/>
      <c r="BT728" s="5"/>
      <c r="BU728" s="5"/>
      <c r="BV728" s="5"/>
      <c r="BW728" s="5"/>
      <c r="BX728" s="5"/>
      <c r="BY728" s="5"/>
      <c r="BZ728" s="5"/>
      <c r="CA728" s="5"/>
      <c r="CB728" s="5"/>
      <c r="CC728" s="5"/>
      <c r="CD728" s="5"/>
      <c r="CE728" s="5"/>
      <c r="CF728" s="5"/>
      <c r="CG728" s="5"/>
      <c r="CH728" s="5"/>
      <c r="CI728" s="5"/>
      <c r="CJ728" s="5"/>
      <c r="CK728" s="5"/>
      <c r="CL728" s="5"/>
      <c r="CM728" s="5"/>
      <c r="CN728" s="5"/>
      <c r="CO728" s="5"/>
      <c r="CP728" s="5"/>
      <c r="CQ728" s="5"/>
      <c r="CR728" s="5"/>
      <c r="CS728" s="5"/>
      <c r="CT728" s="5"/>
      <c r="CU728" s="5"/>
      <c r="CV728" s="5"/>
      <c r="CW728" s="5"/>
      <c r="CX728" s="5"/>
      <c r="CY728" s="5"/>
      <c r="CZ728" s="5"/>
      <c r="DA728" s="5"/>
      <c r="DB728" s="5"/>
      <c r="DC728" s="5"/>
      <c r="DD728" s="5"/>
      <c r="DE728" s="5"/>
      <c r="DF728" s="5"/>
      <c r="DG728" s="5"/>
      <c r="DH728" s="5"/>
      <c r="DI728" s="5"/>
      <c r="DJ728" s="5"/>
      <c r="DK728" s="5"/>
      <c r="DL728" s="5"/>
      <c r="DM728" s="5"/>
      <c r="DN728" s="5"/>
      <c r="DO728" s="5"/>
      <c r="DP728" s="5"/>
      <c r="DQ728" s="5"/>
      <c r="DR728" s="5"/>
      <c r="DS728" s="5"/>
      <c r="DT728" s="5"/>
      <c r="DU728" s="5"/>
    </row>
    <row r="729">
      <c r="A729" s="5"/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5"/>
      <c r="AI729" s="5"/>
      <c r="AJ729" s="5"/>
      <c r="AK729" s="5"/>
      <c r="AL729" s="5"/>
      <c r="AM729" s="5"/>
      <c r="AN729" s="5"/>
      <c r="AO729" s="5"/>
      <c r="AP729" s="5"/>
      <c r="AQ729" s="5"/>
      <c r="AR729" s="5"/>
      <c r="AS729" s="5"/>
      <c r="AT729" s="5"/>
      <c r="AU729" s="5"/>
      <c r="AV729" s="5"/>
      <c r="AW729" s="5"/>
      <c r="AX729" s="5"/>
      <c r="AY729" s="5"/>
      <c r="AZ729" s="5"/>
      <c r="BA729" s="5"/>
      <c r="BB729" s="5"/>
      <c r="BC729" s="5"/>
      <c r="BD729" s="5"/>
      <c r="BE729" s="5"/>
      <c r="BF729" s="5"/>
      <c r="BG729" s="5"/>
      <c r="BH729" s="5"/>
      <c r="BI729" s="5"/>
      <c r="BJ729" s="5"/>
      <c r="BK729" s="5"/>
      <c r="BL729" s="5"/>
      <c r="BM729" s="5"/>
      <c r="BN729" s="5"/>
      <c r="BO729" s="5"/>
      <c r="BP729" s="5"/>
      <c r="BQ729" s="5"/>
      <c r="BR729" s="5"/>
      <c r="BS729" s="5"/>
      <c r="BT729" s="5"/>
      <c r="BU729" s="5"/>
      <c r="BV729" s="5"/>
      <c r="BW729" s="5"/>
      <c r="BX729" s="5"/>
      <c r="BY729" s="5"/>
      <c r="BZ729" s="5"/>
      <c r="CA729" s="5"/>
      <c r="CB729" s="5"/>
      <c r="CC729" s="5"/>
      <c r="CD729" s="5"/>
      <c r="CE729" s="5"/>
      <c r="CF729" s="5"/>
      <c r="CG729" s="5"/>
      <c r="CH729" s="5"/>
      <c r="CI729" s="5"/>
      <c r="CJ729" s="5"/>
      <c r="CK729" s="5"/>
      <c r="CL729" s="5"/>
      <c r="CM729" s="5"/>
      <c r="CN729" s="5"/>
      <c r="CO729" s="5"/>
      <c r="CP729" s="5"/>
      <c r="CQ729" s="5"/>
      <c r="CR729" s="5"/>
      <c r="CS729" s="5"/>
      <c r="CT729" s="5"/>
      <c r="CU729" s="5"/>
      <c r="CV729" s="5"/>
      <c r="CW729" s="5"/>
      <c r="CX729" s="5"/>
      <c r="CY729" s="5"/>
      <c r="CZ729" s="5"/>
      <c r="DA729" s="5"/>
      <c r="DB729" s="5"/>
      <c r="DC729" s="5"/>
      <c r="DD729" s="5"/>
      <c r="DE729" s="5"/>
      <c r="DF729" s="5"/>
      <c r="DG729" s="5"/>
      <c r="DH729" s="5"/>
      <c r="DI729" s="5"/>
      <c r="DJ729" s="5"/>
      <c r="DK729" s="5"/>
      <c r="DL729" s="5"/>
      <c r="DM729" s="5"/>
      <c r="DN729" s="5"/>
      <c r="DO729" s="5"/>
      <c r="DP729" s="5"/>
      <c r="DQ729" s="5"/>
      <c r="DR729" s="5"/>
      <c r="DS729" s="5"/>
      <c r="DT729" s="5"/>
      <c r="DU729" s="5"/>
    </row>
    <row r="730">
      <c r="A730" s="5"/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5"/>
      <c r="AI730" s="5"/>
      <c r="AJ730" s="5"/>
      <c r="AK730" s="5"/>
      <c r="AL730" s="5"/>
      <c r="AM730" s="5"/>
      <c r="AN730" s="5"/>
      <c r="AO730" s="5"/>
      <c r="AP730" s="5"/>
      <c r="AQ730" s="5"/>
      <c r="AR730" s="5"/>
      <c r="AS730" s="5"/>
      <c r="AT730" s="5"/>
      <c r="AU730" s="5"/>
      <c r="AV730" s="5"/>
      <c r="AW730" s="5"/>
      <c r="AX730" s="5"/>
      <c r="AY730" s="5"/>
      <c r="AZ730" s="5"/>
      <c r="BA730" s="5"/>
      <c r="BB730" s="5"/>
      <c r="BC730" s="5"/>
      <c r="BD730" s="5"/>
      <c r="BE730" s="5"/>
      <c r="BF730" s="5"/>
      <c r="BG730" s="5"/>
      <c r="BH730" s="5"/>
      <c r="BI730" s="5"/>
      <c r="BJ730" s="5"/>
      <c r="BK730" s="5"/>
      <c r="BL730" s="5"/>
      <c r="BM730" s="5"/>
      <c r="BN730" s="5"/>
      <c r="BO730" s="5"/>
      <c r="BP730" s="5"/>
      <c r="BQ730" s="5"/>
      <c r="BR730" s="5"/>
      <c r="BS730" s="5"/>
      <c r="BT730" s="5"/>
      <c r="BU730" s="5"/>
      <c r="BV730" s="5"/>
      <c r="BW730" s="5"/>
      <c r="BX730" s="5"/>
      <c r="BY730" s="5"/>
      <c r="BZ730" s="5"/>
      <c r="CA730" s="5"/>
      <c r="CB730" s="5"/>
      <c r="CC730" s="5"/>
      <c r="CD730" s="5"/>
      <c r="CE730" s="5"/>
      <c r="CF730" s="5"/>
      <c r="CG730" s="5"/>
      <c r="CH730" s="5"/>
      <c r="CI730" s="5"/>
      <c r="CJ730" s="5"/>
      <c r="CK730" s="5"/>
      <c r="CL730" s="5"/>
      <c r="CM730" s="5"/>
      <c r="CN730" s="5"/>
      <c r="CO730" s="5"/>
      <c r="CP730" s="5"/>
      <c r="CQ730" s="5"/>
      <c r="CR730" s="5"/>
      <c r="CS730" s="5"/>
      <c r="CT730" s="5"/>
      <c r="CU730" s="5"/>
      <c r="CV730" s="5"/>
      <c r="CW730" s="5"/>
      <c r="CX730" s="5"/>
      <c r="CY730" s="5"/>
      <c r="CZ730" s="5"/>
      <c r="DA730" s="5"/>
      <c r="DB730" s="5"/>
      <c r="DC730" s="5"/>
      <c r="DD730" s="5"/>
      <c r="DE730" s="5"/>
      <c r="DF730" s="5"/>
      <c r="DG730" s="5"/>
      <c r="DH730" s="5"/>
      <c r="DI730" s="5"/>
      <c r="DJ730" s="5"/>
      <c r="DK730" s="5"/>
      <c r="DL730" s="5"/>
      <c r="DM730" s="5"/>
      <c r="DN730" s="5"/>
      <c r="DO730" s="5"/>
      <c r="DP730" s="5"/>
      <c r="DQ730" s="5"/>
      <c r="DR730" s="5"/>
      <c r="DS730" s="5"/>
      <c r="DT730" s="5"/>
      <c r="DU730" s="5"/>
    </row>
    <row r="731">
      <c r="A731" s="5"/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5"/>
      <c r="AI731" s="5"/>
      <c r="AJ731" s="5"/>
      <c r="AK731" s="5"/>
      <c r="AL731" s="5"/>
      <c r="AM731" s="5"/>
      <c r="AN731" s="5"/>
      <c r="AO731" s="5"/>
      <c r="AP731" s="5"/>
      <c r="AQ731" s="5"/>
      <c r="AR731" s="5"/>
      <c r="AS731" s="5"/>
      <c r="AT731" s="5"/>
      <c r="AU731" s="5"/>
      <c r="AV731" s="5"/>
      <c r="AW731" s="5"/>
      <c r="AX731" s="5"/>
      <c r="AY731" s="5"/>
      <c r="AZ731" s="5"/>
      <c r="BA731" s="5"/>
      <c r="BB731" s="5"/>
      <c r="BC731" s="5"/>
      <c r="BD731" s="5"/>
      <c r="BE731" s="5"/>
      <c r="BF731" s="5"/>
      <c r="BG731" s="5"/>
      <c r="BH731" s="5"/>
      <c r="BI731" s="5"/>
      <c r="BJ731" s="5"/>
      <c r="BK731" s="5"/>
      <c r="BL731" s="5"/>
      <c r="BM731" s="5"/>
      <c r="BN731" s="5"/>
      <c r="BO731" s="5"/>
      <c r="BP731" s="5"/>
      <c r="BQ731" s="5"/>
      <c r="BR731" s="5"/>
      <c r="BS731" s="5"/>
      <c r="BT731" s="5"/>
      <c r="BU731" s="5"/>
      <c r="BV731" s="5"/>
      <c r="BW731" s="5"/>
      <c r="BX731" s="5"/>
      <c r="BY731" s="5"/>
      <c r="BZ731" s="5"/>
      <c r="CA731" s="5"/>
      <c r="CB731" s="5"/>
      <c r="CC731" s="5"/>
      <c r="CD731" s="5"/>
      <c r="CE731" s="5"/>
      <c r="CF731" s="5"/>
      <c r="CG731" s="5"/>
      <c r="CH731" s="5"/>
      <c r="CI731" s="5"/>
      <c r="CJ731" s="5"/>
      <c r="CK731" s="5"/>
      <c r="CL731" s="5"/>
      <c r="CM731" s="5"/>
      <c r="CN731" s="5"/>
      <c r="CO731" s="5"/>
      <c r="CP731" s="5"/>
      <c r="CQ731" s="5"/>
      <c r="CR731" s="5"/>
      <c r="CS731" s="5"/>
      <c r="CT731" s="5"/>
      <c r="CU731" s="5"/>
      <c r="CV731" s="5"/>
      <c r="CW731" s="5"/>
      <c r="CX731" s="5"/>
      <c r="CY731" s="5"/>
      <c r="CZ731" s="5"/>
      <c r="DA731" s="5"/>
      <c r="DB731" s="5"/>
      <c r="DC731" s="5"/>
      <c r="DD731" s="5"/>
      <c r="DE731" s="5"/>
      <c r="DF731" s="5"/>
      <c r="DG731" s="5"/>
      <c r="DH731" s="5"/>
      <c r="DI731" s="5"/>
      <c r="DJ731" s="5"/>
      <c r="DK731" s="5"/>
      <c r="DL731" s="5"/>
      <c r="DM731" s="5"/>
      <c r="DN731" s="5"/>
      <c r="DO731" s="5"/>
      <c r="DP731" s="5"/>
      <c r="DQ731" s="5"/>
      <c r="DR731" s="5"/>
      <c r="DS731" s="5"/>
      <c r="DT731" s="5"/>
      <c r="DU731" s="5"/>
    </row>
    <row r="732">
      <c r="A732" s="5"/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5"/>
      <c r="AI732" s="5"/>
      <c r="AJ732" s="5"/>
      <c r="AK732" s="5"/>
      <c r="AL732" s="5"/>
      <c r="AM732" s="5"/>
      <c r="AN732" s="5"/>
      <c r="AO732" s="5"/>
      <c r="AP732" s="5"/>
      <c r="AQ732" s="5"/>
      <c r="AR732" s="5"/>
      <c r="AS732" s="5"/>
      <c r="AT732" s="5"/>
      <c r="AU732" s="5"/>
      <c r="AV732" s="5"/>
      <c r="AW732" s="5"/>
      <c r="AX732" s="5"/>
      <c r="AY732" s="5"/>
      <c r="AZ732" s="5"/>
      <c r="BA732" s="5"/>
      <c r="BB732" s="5"/>
      <c r="BC732" s="5"/>
      <c r="BD732" s="5"/>
      <c r="BE732" s="5"/>
      <c r="BF732" s="5"/>
      <c r="BG732" s="5"/>
      <c r="BH732" s="5"/>
      <c r="BI732" s="5"/>
      <c r="BJ732" s="5"/>
      <c r="BK732" s="5"/>
      <c r="BL732" s="5"/>
      <c r="BM732" s="5"/>
      <c r="BN732" s="5"/>
      <c r="BO732" s="5"/>
      <c r="BP732" s="5"/>
      <c r="BQ732" s="5"/>
      <c r="BR732" s="5"/>
      <c r="BS732" s="5"/>
      <c r="BT732" s="5"/>
      <c r="BU732" s="5"/>
      <c r="BV732" s="5"/>
      <c r="BW732" s="5"/>
      <c r="BX732" s="5"/>
      <c r="BY732" s="5"/>
      <c r="BZ732" s="5"/>
      <c r="CA732" s="5"/>
      <c r="CB732" s="5"/>
      <c r="CC732" s="5"/>
      <c r="CD732" s="5"/>
      <c r="CE732" s="5"/>
      <c r="CF732" s="5"/>
      <c r="CG732" s="5"/>
      <c r="CH732" s="5"/>
      <c r="CI732" s="5"/>
      <c r="CJ732" s="5"/>
      <c r="CK732" s="5"/>
      <c r="CL732" s="5"/>
      <c r="CM732" s="5"/>
      <c r="CN732" s="5"/>
      <c r="CO732" s="5"/>
      <c r="CP732" s="5"/>
      <c r="CQ732" s="5"/>
      <c r="CR732" s="5"/>
      <c r="CS732" s="5"/>
      <c r="CT732" s="5"/>
      <c r="CU732" s="5"/>
      <c r="CV732" s="5"/>
      <c r="CW732" s="5"/>
      <c r="CX732" s="5"/>
      <c r="CY732" s="5"/>
      <c r="CZ732" s="5"/>
      <c r="DA732" s="5"/>
      <c r="DB732" s="5"/>
      <c r="DC732" s="5"/>
      <c r="DD732" s="5"/>
      <c r="DE732" s="5"/>
      <c r="DF732" s="5"/>
      <c r="DG732" s="5"/>
      <c r="DH732" s="5"/>
      <c r="DI732" s="5"/>
      <c r="DJ732" s="5"/>
      <c r="DK732" s="5"/>
      <c r="DL732" s="5"/>
      <c r="DM732" s="5"/>
      <c r="DN732" s="5"/>
      <c r="DO732" s="5"/>
      <c r="DP732" s="5"/>
      <c r="DQ732" s="5"/>
      <c r="DR732" s="5"/>
      <c r="DS732" s="5"/>
      <c r="DT732" s="5"/>
      <c r="DU732" s="5"/>
    </row>
    <row r="733">
      <c r="A733" s="5"/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5"/>
      <c r="AI733" s="5"/>
      <c r="AJ733" s="5"/>
      <c r="AK733" s="5"/>
      <c r="AL733" s="5"/>
      <c r="AM733" s="5"/>
      <c r="AN733" s="5"/>
      <c r="AO733" s="5"/>
      <c r="AP733" s="5"/>
      <c r="AQ733" s="5"/>
      <c r="AR733" s="5"/>
      <c r="AS733" s="5"/>
      <c r="AT733" s="5"/>
      <c r="AU733" s="5"/>
      <c r="AV733" s="5"/>
      <c r="AW733" s="5"/>
      <c r="AX733" s="5"/>
      <c r="AY733" s="5"/>
      <c r="AZ733" s="5"/>
      <c r="BA733" s="5"/>
      <c r="BB733" s="5"/>
      <c r="BC733" s="5"/>
      <c r="BD733" s="5"/>
      <c r="BE733" s="5"/>
      <c r="BF733" s="5"/>
      <c r="BG733" s="5"/>
      <c r="BH733" s="5"/>
      <c r="BI733" s="5"/>
      <c r="BJ733" s="5"/>
      <c r="BK733" s="5"/>
      <c r="BL733" s="5"/>
      <c r="BM733" s="5"/>
      <c r="BN733" s="5"/>
      <c r="BO733" s="5"/>
      <c r="BP733" s="5"/>
      <c r="BQ733" s="5"/>
      <c r="BR733" s="5"/>
      <c r="BS733" s="5"/>
      <c r="BT733" s="5"/>
      <c r="BU733" s="5"/>
      <c r="BV733" s="5"/>
      <c r="BW733" s="5"/>
      <c r="BX733" s="5"/>
      <c r="BY733" s="5"/>
      <c r="BZ733" s="5"/>
      <c r="CA733" s="5"/>
      <c r="CB733" s="5"/>
      <c r="CC733" s="5"/>
      <c r="CD733" s="5"/>
      <c r="CE733" s="5"/>
      <c r="CF733" s="5"/>
      <c r="CG733" s="5"/>
      <c r="CH733" s="5"/>
      <c r="CI733" s="5"/>
      <c r="CJ733" s="5"/>
      <c r="CK733" s="5"/>
      <c r="CL733" s="5"/>
      <c r="CM733" s="5"/>
      <c r="CN733" s="5"/>
      <c r="CO733" s="5"/>
      <c r="CP733" s="5"/>
      <c r="CQ733" s="5"/>
      <c r="CR733" s="5"/>
      <c r="CS733" s="5"/>
      <c r="CT733" s="5"/>
      <c r="CU733" s="5"/>
      <c r="CV733" s="5"/>
      <c r="CW733" s="5"/>
      <c r="CX733" s="5"/>
      <c r="CY733" s="5"/>
      <c r="CZ733" s="5"/>
      <c r="DA733" s="5"/>
      <c r="DB733" s="5"/>
      <c r="DC733" s="5"/>
      <c r="DD733" s="5"/>
      <c r="DE733" s="5"/>
      <c r="DF733" s="5"/>
      <c r="DG733" s="5"/>
      <c r="DH733" s="5"/>
      <c r="DI733" s="5"/>
      <c r="DJ733" s="5"/>
      <c r="DK733" s="5"/>
      <c r="DL733" s="5"/>
      <c r="DM733" s="5"/>
      <c r="DN733" s="5"/>
      <c r="DO733" s="5"/>
      <c r="DP733" s="5"/>
      <c r="DQ733" s="5"/>
      <c r="DR733" s="5"/>
      <c r="DS733" s="5"/>
      <c r="DT733" s="5"/>
      <c r="DU733" s="5"/>
    </row>
    <row r="734">
      <c r="A734" s="5"/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5"/>
      <c r="AI734" s="5"/>
      <c r="AJ734" s="5"/>
      <c r="AK734" s="5"/>
      <c r="AL734" s="5"/>
      <c r="AM734" s="5"/>
      <c r="AN734" s="5"/>
      <c r="AO734" s="5"/>
      <c r="AP734" s="5"/>
      <c r="AQ734" s="5"/>
      <c r="AR734" s="5"/>
      <c r="AS734" s="5"/>
      <c r="AT734" s="5"/>
      <c r="AU734" s="5"/>
      <c r="AV734" s="5"/>
      <c r="AW734" s="5"/>
      <c r="AX734" s="5"/>
      <c r="AY734" s="5"/>
      <c r="AZ734" s="5"/>
      <c r="BA734" s="5"/>
      <c r="BB734" s="5"/>
      <c r="BC734" s="5"/>
      <c r="BD734" s="5"/>
      <c r="BE734" s="5"/>
      <c r="BF734" s="5"/>
      <c r="BG734" s="5"/>
      <c r="BH734" s="5"/>
      <c r="BI734" s="5"/>
      <c r="BJ734" s="5"/>
      <c r="BK734" s="5"/>
      <c r="BL734" s="5"/>
      <c r="BM734" s="5"/>
      <c r="BN734" s="5"/>
      <c r="BO734" s="5"/>
      <c r="BP734" s="5"/>
      <c r="BQ734" s="5"/>
      <c r="BR734" s="5"/>
      <c r="BS734" s="5"/>
      <c r="BT734" s="5"/>
      <c r="BU734" s="5"/>
      <c r="BV734" s="5"/>
      <c r="BW734" s="5"/>
      <c r="BX734" s="5"/>
      <c r="BY734" s="5"/>
      <c r="BZ734" s="5"/>
      <c r="CA734" s="5"/>
      <c r="CB734" s="5"/>
      <c r="CC734" s="5"/>
      <c r="CD734" s="5"/>
      <c r="CE734" s="5"/>
      <c r="CF734" s="5"/>
      <c r="CG734" s="5"/>
      <c r="CH734" s="5"/>
      <c r="CI734" s="5"/>
      <c r="CJ734" s="5"/>
      <c r="CK734" s="5"/>
      <c r="CL734" s="5"/>
      <c r="CM734" s="5"/>
      <c r="CN734" s="5"/>
      <c r="CO734" s="5"/>
      <c r="CP734" s="5"/>
      <c r="CQ734" s="5"/>
      <c r="CR734" s="5"/>
      <c r="CS734" s="5"/>
      <c r="CT734" s="5"/>
      <c r="CU734" s="5"/>
      <c r="CV734" s="5"/>
      <c r="CW734" s="5"/>
      <c r="CX734" s="5"/>
      <c r="CY734" s="5"/>
      <c r="CZ734" s="5"/>
      <c r="DA734" s="5"/>
      <c r="DB734" s="5"/>
      <c r="DC734" s="5"/>
      <c r="DD734" s="5"/>
      <c r="DE734" s="5"/>
      <c r="DF734" s="5"/>
      <c r="DG734" s="5"/>
      <c r="DH734" s="5"/>
      <c r="DI734" s="5"/>
      <c r="DJ734" s="5"/>
      <c r="DK734" s="5"/>
      <c r="DL734" s="5"/>
      <c r="DM734" s="5"/>
      <c r="DN734" s="5"/>
      <c r="DO734" s="5"/>
      <c r="DP734" s="5"/>
      <c r="DQ734" s="5"/>
      <c r="DR734" s="5"/>
      <c r="DS734" s="5"/>
      <c r="DT734" s="5"/>
      <c r="DU734" s="5"/>
    </row>
    <row r="735">
      <c r="A735" s="5"/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5"/>
      <c r="AI735" s="5"/>
      <c r="AJ735" s="5"/>
      <c r="AK735" s="5"/>
      <c r="AL735" s="5"/>
      <c r="AM735" s="5"/>
      <c r="AN735" s="5"/>
      <c r="AO735" s="5"/>
      <c r="AP735" s="5"/>
      <c r="AQ735" s="5"/>
      <c r="AR735" s="5"/>
      <c r="AS735" s="5"/>
      <c r="AT735" s="5"/>
      <c r="AU735" s="5"/>
      <c r="AV735" s="5"/>
      <c r="AW735" s="5"/>
      <c r="AX735" s="5"/>
      <c r="AY735" s="5"/>
      <c r="AZ735" s="5"/>
      <c r="BA735" s="5"/>
      <c r="BB735" s="5"/>
      <c r="BC735" s="5"/>
      <c r="BD735" s="5"/>
      <c r="BE735" s="5"/>
      <c r="BF735" s="5"/>
      <c r="BG735" s="5"/>
      <c r="BH735" s="5"/>
      <c r="BI735" s="5"/>
      <c r="BJ735" s="5"/>
      <c r="BK735" s="5"/>
      <c r="BL735" s="5"/>
      <c r="BM735" s="5"/>
      <c r="BN735" s="5"/>
      <c r="BO735" s="5"/>
      <c r="BP735" s="5"/>
      <c r="BQ735" s="5"/>
      <c r="BR735" s="5"/>
      <c r="BS735" s="5"/>
      <c r="BT735" s="5"/>
      <c r="BU735" s="5"/>
      <c r="BV735" s="5"/>
      <c r="BW735" s="5"/>
      <c r="BX735" s="5"/>
      <c r="BY735" s="5"/>
      <c r="BZ735" s="5"/>
      <c r="CA735" s="5"/>
      <c r="CB735" s="5"/>
      <c r="CC735" s="5"/>
      <c r="CD735" s="5"/>
      <c r="CE735" s="5"/>
      <c r="CF735" s="5"/>
      <c r="CG735" s="5"/>
      <c r="CH735" s="5"/>
      <c r="CI735" s="5"/>
      <c r="CJ735" s="5"/>
      <c r="CK735" s="5"/>
      <c r="CL735" s="5"/>
      <c r="CM735" s="5"/>
      <c r="CN735" s="5"/>
      <c r="CO735" s="5"/>
      <c r="CP735" s="5"/>
      <c r="CQ735" s="5"/>
      <c r="CR735" s="5"/>
      <c r="CS735" s="5"/>
      <c r="CT735" s="5"/>
      <c r="CU735" s="5"/>
      <c r="CV735" s="5"/>
      <c r="CW735" s="5"/>
      <c r="CX735" s="5"/>
      <c r="CY735" s="5"/>
      <c r="CZ735" s="5"/>
      <c r="DA735" s="5"/>
      <c r="DB735" s="5"/>
      <c r="DC735" s="5"/>
      <c r="DD735" s="5"/>
      <c r="DE735" s="5"/>
      <c r="DF735" s="5"/>
      <c r="DG735" s="5"/>
      <c r="DH735" s="5"/>
      <c r="DI735" s="5"/>
      <c r="DJ735" s="5"/>
      <c r="DK735" s="5"/>
      <c r="DL735" s="5"/>
      <c r="DM735" s="5"/>
      <c r="DN735" s="5"/>
      <c r="DO735" s="5"/>
      <c r="DP735" s="5"/>
      <c r="DQ735" s="5"/>
      <c r="DR735" s="5"/>
      <c r="DS735" s="5"/>
      <c r="DT735" s="5"/>
      <c r="DU735" s="5"/>
    </row>
    <row r="736">
      <c r="A736" s="5"/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5"/>
      <c r="AI736" s="5"/>
      <c r="AJ736" s="5"/>
      <c r="AK736" s="5"/>
      <c r="AL736" s="5"/>
      <c r="AM736" s="5"/>
      <c r="AN736" s="5"/>
      <c r="AO736" s="5"/>
      <c r="AP736" s="5"/>
      <c r="AQ736" s="5"/>
      <c r="AR736" s="5"/>
      <c r="AS736" s="5"/>
      <c r="AT736" s="5"/>
      <c r="AU736" s="5"/>
      <c r="AV736" s="5"/>
      <c r="AW736" s="5"/>
      <c r="AX736" s="5"/>
      <c r="AY736" s="5"/>
      <c r="AZ736" s="5"/>
      <c r="BA736" s="5"/>
      <c r="BB736" s="5"/>
      <c r="BC736" s="5"/>
      <c r="BD736" s="5"/>
      <c r="BE736" s="5"/>
      <c r="BF736" s="5"/>
      <c r="BG736" s="5"/>
      <c r="BH736" s="5"/>
      <c r="BI736" s="5"/>
      <c r="BJ736" s="5"/>
      <c r="BK736" s="5"/>
      <c r="BL736" s="5"/>
      <c r="BM736" s="5"/>
      <c r="BN736" s="5"/>
      <c r="BO736" s="5"/>
      <c r="BP736" s="5"/>
      <c r="BQ736" s="5"/>
      <c r="BR736" s="5"/>
      <c r="BS736" s="5"/>
      <c r="BT736" s="5"/>
      <c r="BU736" s="5"/>
      <c r="BV736" s="5"/>
      <c r="BW736" s="5"/>
      <c r="BX736" s="5"/>
      <c r="BY736" s="5"/>
      <c r="BZ736" s="5"/>
      <c r="CA736" s="5"/>
      <c r="CB736" s="5"/>
      <c r="CC736" s="5"/>
      <c r="CD736" s="5"/>
      <c r="CE736" s="5"/>
      <c r="CF736" s="5"/>
      <c r="CG736" s="5"/>
      <c r="CH736" s="5"/>
      <c r="CI736" s="5"/>
      <c r="CJ736" s="5"/>
      <c r="CK736" s="5"/>
      <c r="CL736" s="5"/>
      <c r="CM736" s="5"/>
      <c r="CN736" s="5"/>
      <c r="CO736" s="5"/>
      <c r="CP736" s="5"/>
      <c r="CQ736" s="5"/>
      <c r="CR736" s="5"/>
      <c r="CS736" s="5"/>
      <c r="CT736" s="5"/>
      <c r="CU736" s="5"/>
      <c r="CV736" s="5"/>
      <c r="CW736" s="5"/>
      <c r="CX736" s="5"/>
      <c r="CY736" s="5"/>
      <c r="CZ736" s="5"/>
      <c r="DA736" s="5"/>
      <c r="DB736" s="5"/>
      <c r="DC736" s="5"/>
      <c r="DD736" s="5"/>
      <c r="DE736" s="5"/>
      <c r="DF736" s="5"/>
      <c r="DG736" s="5"/>
      <c r="DH736" s="5"/>
      <c r="DI736" s="5"/>
      <c r="DJ736" s="5"/>
      <c r="DK736" s="5"/>
      <c r="DL736" s="5"/>
      <c r="DM736" s="5"/>
      <c r="DN736" s="5"/>
      <c r="DO736" s="5"/>
      <c r="DP736" s="5"/>
      <c r="DQ736" s="5"/>
      <c r="DR736" s="5"/>
      <c r="DS736" s="5"/>
      <c r="DT736" s="5"/>
      <c r="DU736" s="5"/>
    </row>
    <row r="737">
      <c r="A737" s="5"/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5"/>
      <c r="AI737" s="5"/>
      <c r="AJ737" s="5"/>
      <c r="AK737" s="5"/>
      <c r="AL737" s="5"/>
      <c r="AM737" s="5"/>
      <c r="AN737" s="5"/>
      <c r="AO737" s="5"/>
      <c r="AP737" s="5"/>
      <c r="AQ737" s="5"/>
      <c r="AR737" s="5"/>
      <c r="AS737" s="5"/>
      <c r="AT737" s="5"/>
      <c r="AU737" s="5"/>
      <c r="AV737" s="5"/>
      <c r="AW737" s="5"/>
      <c r="AX737" s="5"/>
      <c r="AY737" s="5"/>
      <c r="AZ737" s="5"/>
      <c r="BA737" s="5"/>
      <c r="BB737" s="5"/>
      <c r="BC737" s="5"/>
      <c r="BD737" s="5"/>
      <c r="BE737" s="5"/>
      <c r="BF737" s="5"/>
      <c r="BG737" s="5"/>
      <c r="BH737" s="5"/>
      <c r="BI737" s="5"/>
      <c r="BJ737" s="5"/>
      <c r="BK737" s="5"/>
      <c r="BL737" s="5"/>
      <c r="BM737" s="5"/>
      <c r="BN737" s="5"/>
      <c r="BO737" s="5"/>
      <c r="BP737" s="5"/>
      <c r="BQ737" s="5"/>
      <c r="BR737" s="5"/>
      <c r="BS737" s="5"/>
      <c r="BT737" s="5"/>
      <c r="BU737" s="5"/>
      <c r="BV737" s="5"/>
      <c r="BW737" s="5"/>
      <c r="BX737" s="5"/>
      <c r="BY737" s="5"/>
      <c r="BZ737" s="5"/>
      <c r="CA737" s="5"/>
      <c r="CB737" s="5"/>
      <c r="CC737" s="5"/>
      <c r="CD737" s="5"/>
      <c r="CE737" s="5"/>
      <c r="CF737" s="5"/>
      <c r="CG737" s="5"/>
      <c r="CH737" s="5"/>
      <c r="CI737" s="5"/>
      <c r="CJ737" s="5"/>
      <c r="CK737" s="5"/>
      <c r="CL737" s="5"/>
      <c r="CM737" s="5"/>
      <c r="CN737" s="5"/>
      <c r="CO737" s="5"/>
      <c r="CP737" s="5"/>
      <c r="CQ737" s="5"/>
      <c r="CR737" s="5"/>
      <c r="CS737" s="5"/>
      <c r="CT737" s="5"/>
      <c r="CU737" s="5"/>
      <c r="CV737" s="5"/>
      <c r="CW737" s="5"/>
      <c r="CX737" s="5"/>
      <c r="CY737" s="5"/>
      <c r="CZ737" s="5"/>
      <c r="DA737" s="5"/>
      <c r="DB737" s="5"/>
      <c r="DC737" s="5"/>
      <c r="DD737" s="5"/>
      <c r="DE737" s="5"/>
      <c r="DF737" s="5"/>
      <c r="DG737" s="5"/>
      <c r="DH737" s="5"/>
      <c r="DI737" s="5"/>
      <c r="DJ737" s="5"/>
      <c r="DK737" s="5"/>
      <c r="DL737" s="5"/>
      <c r="DM737" s="5"/>
      <c r="DN737" s="5"/>
      <c r="DO737" s="5"/>
      <c r="DP737" s="5"/>
      <c r="DQ737" s="5"/>
      <c r="DR737" s="5"/>
      <c r="DS737" s="5"/>
      <c r="DT737" s="5"/>
      <c r="DU737" s="5"/>
    </row>
    <row r="738">
      <c r="A738" s="5"/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5"/>
      <c r="AI738" s="5"/>
      <c r="AJ738" s="5"/>
      <c r="AK738" s="5"/>
      <c r="AL738" s="5"/>
      <c r="AM738" s="5"/>
      <c r="AN738" s="5"/>
      <c r="AO738" s="5"/>
      <c r="AP738" s="5"/>
      <c r="AQ738" s="5"/>
      <c r="AR738" s="5"/>
      <c r="AS738" s="5"/>
      <c r="AT738" s="5"/>
      <c r="AU738" s="5"/>
      <c r="AV738" s="5"/>
      <c r="AW738" s="5"/>
      <c r="AX738" s="5"/>
      <c r="AY738" s="5"/>
      <c r="AZ738" s="5"/>
      <c r="BA738" s="5"/>
      <c r="BB738" s="5"/>
      <c r="BC738" s="5"/>
      <c r="BD738" s="5"/>
      <c r="BE738" s="5"/>
      <c r="BF738" s="5"/>
      <c r="BG738" s="5"/>
      <c r="BH738" s="5"/>
      <c r="BI738" s="5"/>
      <c r="BJ738" s="5"/>
      <c r="BK738" s="5"/>
      <c r="BL738" s="5"/>
      <c r="BM738" s="5"/>
      <c r="BN738" s="5"/>
      <c r="BO738" s="5"/>
      <c r="BP738" s="5"/>
      <c r="BQ738" s="5"/>
      <c r="BR738" s="5"/>
      <c r="BS738" s="5"/>
      <c r="BT738" s="5"/>
      <c r="BU738" s="5"/>
      <c r="BV738" s="5"/>
      <c r="BW738" s="5"/>
      <c r="BX738" s="5"/>
      <c r="BY738" s="5"/>
      <c r="BZ738" s="5"/>
      <c r="CA738" s="5"/>
      <c r="CB738" s="5"/>
      <c r="CC738" s="5"/>
      <c r="CD738" s="5"/>
      <c r="CE738" s="5"/>
      <c r="CF738" s="5"/>
      <c r="CG738" s="5"/>
      <c r="CH738" s="5"/>
      <c r="CI738" s="5"/>
      <c r="CJ738" s="5"/>
      <c r="CK738" s="5"/>
      <c r="CL738" s="5"/>
      <c r="CM738" s="5"/>
      <c r="CN738" s="5"/>
      <c r="CO738" s="5"/>
      <c r="CP738" s="5"/>
      <c r="CQ738" s="5"/>
      <c r="CR738" s="5"/>
      <c r="CS738" s="5"/>
      <c r="CT738" s="5"/>
      <c r="CU738" s="5"/>
      <c r="CV738" s="5"/>
      <c r="CW738" s="5"/>
      <c r="CX738" s="5"/>
      <c r="CY738" s="5"/>
      <c r="CZ738" s="5"/>
      <c r="DA738" s="5"/>
      <c r="DB738" s="5"/>
      <c r="DC738" s="5"/>
      <c r="DD738" s="5"/>
      <c r="DE738" s="5"/>
      <c r="DF738" s="5"/>
      <c r="DG738" s="5"/>
      <c r="DH738" s="5"/>
      <c r="DI738" s="5"/>
      <c r="DJ738" s="5"/>
      <c r="DK738" s="5"/>
      <c r="DL738" s="5"/>
      <c r="DM738" s="5"/>
      <c r="DN738" s="5"/>
      <c r="DO738" s="5"/>
      <c r="DP738" s="5"/>
      <c r="DQ738" s="5"/>
      <c r="DR738" s="5"/>
      <c r="DS738" s="5"/>
      <c r="DT738" s="5"/>
      <c r="DU738" s="5"/>
    </row>
    <row r="739">
      <c r="A739" s="5"/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5"/>
      <c r="AI739" s="5"/>
      <c r="AJ739" s="5"/>
      <c r="AK739" s="5"/>
      <c r="AL739" s="5"/>
      <c r="AM739" s="5"/>
      <c r="AN739" s="5"/>
      <c r="AO739" s="5"/>
      <c r="AP739" s="5"/>
      <c r="AQ739" s="5"/>
      <c r="AR739" s="5"/>
      <c r="AS739" s="5"/>
      <c r="AT739" s="5"/>
      <c r="AU739" s="5"/>
      <c r="AV739" s="5"/>
      <c r="AW739" s="5"/>
      <c r="AX739" s="5"/>
      <c r="AY739" s="5"/>
      <c r="AZ739" s="5"/>
      <c r="BA739" s="5"/>
      <c r="BB739" s="5"/>
      <c r="BC739" s="5"/>
      <c r="BD739" s="5"/>
      <c r="BE739" s="5"/>
      <c r="BF739" s="5"/>
      <c r="BG739" s="5"/>
      <c r="BH739" s="5"/>
      <c r="BI739" s="5"/>
      <c r="BJ739" s="5"/>
      <c r="BK739" s="5"/>
      <c r="BL739" s="5"/>
      <c r="BM739" s="5"/>
      <c r="BN739" s="5"/>
      <c r="BO739" s="5"/>
      <c r="BP739" s="5"/>
      <c r="BQ739" s="5"/>
      <c r="BR739" s="5"/>
      <c r="BS739" s="5"/>
      <c r="BT739" s="5"/>
      <c r="BU739" s="5"/>
      <c r="BV739" s="5"/>
      <c r="BW739" s="5"/>
      <c r="BX739" s="5"/>
      <c r="BY739" s="5"/>
      <c r="BZ739" s="5"/>
      <c r="CA739" s="5"/>
      <c r="CB739" s="5"/>
      <c r="CC739" s="5"/>
      <c r="CD739" s="5"/>
      <c r="CE739" s="5"/>
      <c r="CF739" s="5"/>
      <c r="CG739" s="5"/>
      <c r="CH739" s="5"/>
      <c r="CI739" s="5"/>
      <c r="CJ739" s="5"/>
      <c r="CK739" s="5"/>
      <c r="CL739" s="5"/>
      <c r="CM739" s="5"/>
      <c r="CN739" s="5"/>
      <c r="CO739" s="5"/>
      <c r="CP739" s="5"/>
      <c r="CQ739" s="5"/>
      <c r="CR739" s="5"/>
      <c r="CS739" s="5"/>
      <c r="CT739" s="5"/>
      <c r="CU739" s="5"/>
      <c r="CV739" s="5"/>
      <c r="CW739" s="5"/>
      <c r="CX739" s="5"/>
      <c r="CY739" s="5"/>
      <c r="CZ739" s="5"/>
      <c r="DA739" s="5"/>
      <c r="DB739" s="5"/>
      <c r="DC739" s="5"/>
      <c r="DD739" s="5"/>
      <c r="DE739" s="5"/>
      <c r="DF739" s="5"/>
      <c r="DG739" s="5"/>
      <c r="DH739" s="5"/>
      <c r="DI739" s="5"/>
      <c r="DJ739" s="5"/>
      <c r="DK739" s="5"/>
      <c r="DL739" s="5"/>
      <c r="DM739" s="5"/>
      <c r="DN739" s="5"/>
      <c r="DO739" s="5"/>
      <c r="DP739" s="5"/>
      <c r="DQ739" s="5"/>
      <c r="DR739" s="5"/>
      <c r="DS739" s="5"/>
      <c r="DT739" s="5"/>
      <c r="DU739" s="5"/>
    </row>
    <row r="740">
      <c r="A740" s="5"/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5"/>
      <c r="AI740" s="5"/>
      <c r="AJ740" s="5"/>
      <c r="AK740" s="5"/>
      <c r="AL740" s="5"/>
      <c r="AM740" s="5"/>
      <c r="AN740" s="5"/>
      <c r="AO740" s="5"/>
      <c r="AP740" s="5"/>
      <c r="AQ740" s="5"/>
      <c r="AR740" s="5"/>
      <c r="AS740" s="5"/>
      <c r="AT740" s="5"/>
      <c r="AU740" s="5"/>
      <c r="AV740" s="5"/>
      <c r="AW740" s="5"/>
      <c r="AX740" s="5"/>
      <c r="AY740" s="5"/>
      <c r="AZ740" s="5"/>
      <c r="BA740" s="5"/>
      <c r="BB740" s="5"/>
      <c r="BC740" s="5"/>
      <c r="BD740" s="5"/>
      <c r="BE740" s="5"/>
      <c r="BF740" s="5"/>
      <c r="BG740" s="5"/>
      <c r="BH740" s="5"/>
      <c r="BI740" s="5"/>
      <c r="BJ740" s="5"/>
      <c r="BK740" s="5"/>
      <c r="BL740" s="5"/>
      <c r="BM740" s="5"/>
      <c r="BN740" s="5"/>
      <c r="BO740" s="5"/>
      <c r="BP740" s="5"/>
      <c r="BQ740" s="5"/>
      <c r="BR740" s="5"/>
      <c r="BS740" s="5"/>
      <c r="BT740" s="5"/>
      <c r="BU740" s="5"/>
      <c r="BV740" s="5"/>
      <c r="BW740" s="5"/>
      <c r="BX740" s="5"/>
      <c r="BY740" s="5"/>
      <c r="BZ740" s="5"/>
      <c r="CA740" s="5"/>
      <c r="CB740" s="5"/>
      <c r="CC740" s="5"/>
      <c r="CD740" s="5"/>
      <c r="CE740" s="5"/>
      <c r="CF740" s="5"/>
      <c r="CG740" s="5"/>
      <c r="CH740" s="5"/>
      <c r="CI740" s="5"/>
      <c r="CJ740" s="5"/>
      <c r="CK740" s="5"/>
      <c r="CL740" s="5"/>
      <c r="CM740" s="5"/>
      <c r="CN740" s="5"/>
      <c r="CO740" s="5"/>
      <c r="CP740" s="5"/>
      <c r="CQ740" s="5"/>
      <c r="CR740" s="5"/>
      <c r="CS740" s="5"/>
      <c r="CT740" s="5"/>
      <c r="CU740" s="5"/>
      <c r="CV740" s="5"/>
      <c r="CW740" s="5"/>
      <c r="CX740" s="5"/>
      <c r="CY740" s="5"/>
      <c r="CZ740" s="5"/>
      <c r="DA740" s="5"/>
      <c r="DB740" s="5"/>
      <c r="DC740" s="5"/>
      <c r="DD740" s="5"/>
      <c r="DE740" s="5"/>
      <c r="DF740" s="5"/>
      <c r="DG740" s="5"/>
      <c r="DH740" s="5"/>
      <c r="DI740" s="5"/>
      <c r="DJ740" s="5"/>
      <c r="DK740" s="5"/>
      <c r="DL740" s="5"/>
      <c r="DM740" s="5"/>
      <c r="DN740" s="5"/>
      <c r="DO740" s="5"/>
      <c r="DP740" s="5"/>
      <c r="DQ740" s="5"/>
      <c r="DR740" s="5"/>
      <c r="DS740" s="5"/>
      <c r="DT740" s="5"/>
      <c r="DU740" s="5"/>
    </row>
    <row r="741">
      <c r="A741" s="5"/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5"/>
      <c r="AI741" s="5"/>
      <c r="AJ741" s="5"/>
      <c r="AK741" s="5"/>
      <c r="AL741" s="5"/>
      <c r="AM741" s="5"/>
      <c r="AN741" s="5"/>
      <c r="AO741" s="5"/>
      <c r="AP741" s="5"/>
      <c r="AQ741" s="5"/>
      <c r="AR741" s="5"/>
      <c r="AS741" s="5"/>
      <c r="AT741" s="5"/>
      <c r="AU741" s="5"/>
      <c r="AV741" s="5"/>
      <c r="AW741" s="5"/>
      <c r="AX741" s="5"/>
      <c r="AY741" s="5"/>
      <c r="AZ741" s="5"/>
      <c r="BA741" s="5"/>
      <c r="BB741" s="5"/>
      <c r="BC741" s="5"/>
      <c r="BD741" s="5"/>
      <c r="BE741" s="5"/>
      <c r="BF741" s="5"/>
      <c r="BG741" s="5"/>
      <c r="BH741" s="5"/>
      <c r="BI741" s="5"/>
      <c r="BJ741" s="5"/>
      <c r="BK741" s="5"/>
      <c r="BL741" s="5"/>
      <c r="BM741" s="5"/>
      <c r="BN741" s="5"/>
      <c r="BO741" s="5"/>
      <c r="BP741" s="5"/>
      <c r="BQ741" s="5"/>
      <c r="BR741" s="5"/>
      <c r="BS741" s="5"/>
      <c r="BT741" s="5"/>
      <c r="BU741" s="5"/>
      <c r="BV741" s="5"/>
      <c r="BW741" s="5"/>
      <c r="BX741" s="5"/>
      <c r="BY741" s="5"/>
      <c r="BZ741" s="5"/>
      <c r="CA741" s="5"/>
      <c r="CB741" s="5"/>
      <c r="CC741" s="5"/>
      <c r="CD741" s="5"/>
      <c r="CE741" s="5"/>
      <c r="CF741" s="5"/>
      <c r="CG741" s="5"/>
      <c r="CH741" s="5"/>
      <c r="CI741" s="5"/>
      <c r="CJ741" s="5"/>
      <c r="CK741" s="5"/>
      <c r="CL741" s="5"/>
      <c r="CM741" s="5"/>
      <c r="CN741" s="5"/>
      <c r="CO741" s="5"/>
      <c r="CP741" s="5"/>
      <c r="CQ741" s="5"/>
      <c r="CR741" s="5"/>
      <c r="CS741" s="5"/>
      <c r="CT741" s="5"/>
      <c r="CU741" s="5"/>
      <c r="CV741" s="5"/>
      <c r="CW741" s="5"/>
      <c r="CX741" s="5"/>
      <c r="CY741" s="5"/>
      <c r="CZ741" s="5"/>
      <c r="DA741" s="5"/>
      <c r="DB741" s="5"/>
      <c r="DC741" s="5"/>
      <c r="DD741" s="5"/>
      <c r="DE741" s="5"/>
      <c r="DF741" s="5"/>
      <c r="DG741" s="5"/>
      <c r="DH741" s="5"/>
      <c r="DI741" s="5"/>
      <c r="DJ741" s="5"/>
      <c r="DK741" s="5"/>
      <c r="DL741" s="5"/>
      <c r="DM741" s="5"/>
      <c r="DN741" s="5"/>
      <c r="DO741" s="5"/>
      <c r="DP741" s="5"/>
      <c r="DQ741" s="5"/>
      <c r="DR741" s="5"/>
      <c r="DS741" s="5"/>
      <c r="DT741" s="5"/>
      <c r="DU741" s="5"/>
    </row>
    <row r="742">
      <c r="A742" s="5"/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5"/>
      <c r="AI742" s="5"/>
      <c r="AJ742" s="5"/>
      <c r="AK742" s="5"/>
      <c r="AL742" s="5"/>
      <c r="AM742" s="5"/>
      <c r="AN742" s="5"/>
      <c r="AO742" s="5"/>
      <c r="AP742" s="5"/>
      <c r="AQ742" s="5"/>
      <c r="AR742" s="5"/>
      <c r="AS742" s="5"/>
      <c r="AT742" s="5"/>
      <c r="AU742" s="5"/>
      <c r="AV742" s="5"/>
      <c r="AW742" s="5"/>
      <c r="AX742" s="5"/>
      <c r="AY742" s="5"/>
      <c r="AZ742" s="5"/>
      <c r="BA742" s="5"/>
      <c r="BB742" s="5"/>
      <c r="BC742" s="5"/>
      <c r="BD742" s="5"/>
      <c r="BE742" s="5"/>
      <c r="BF742" s="5"/>
      <c r="BG742" s="5"/>
      <c r="BH742" s="5"/>
      <c r="BI742" s="5"/>
      <c r="BJ742" s="5"/>
      <c r="BK742" s="5"/>
      <c r="BL742" s="5"/>
      <c r="BM742" s="5"/>
      <c r="BN742" s="5"/>
      <c r="BO742" s="5"/>
      <c r="BP742" s="5"/>
      <c r="BQ742" s="5"/>
      <c r="BR742" s="5"/>
      <c r="BS742" s="5"/>
      <c r="BT742" s="5"/>
      <c r="BU742" s="5"/>
      <c r="BV742" s="5"/>
      <c r="BW742" s="5"/>
      <c r="BX742" s="5"/>
      <c r="BY742" s="5"/>
      <c r="BZ742" s="5"/>
      <c r="CA742" s="5"/>
      <c r="CB742" s="5"/>
      <c r="CC742" s="5"/>
      <c r="CD742" s="5"/>
      <c r="CE742" s="5"/>
      <c r="CF742" s="5"/>
      <c r="CG742" s="5"/>
      <c r="CH742" s="5"/>
      <c r="CI742" s="5"/>
      <c r="CJ742" s="5"/>
      <c r="CK742" s="5"/>
      <c r="CL742" s="5"/>
      <c r="CM742" s="5"/>
      <c r="CN742" s="5"/>
      <c r="CO742" s="5"/>
      <c r="CP742" s="5"/>
      <c r="CQ742" s="5"/>
      <c r="CR742" s="5"/>
      <c r="CS742" s="5"/>
      <c r="CT742" s="5"/>
      <c r="CU742" s="5"/>
      <c r="CV742" s="5"/>
      <c r="CW742" s="5"/>
      <c r="CX742" s="5"/>
      <c r="CY742" s="5"/>
      <c r="CZ742" s="5"/>
      <c r="DA742" s="5"/>
      <c r="DB742" s="5"/>
      <c r="DC742" s="5"/>
      <c r="DD742" s="5"/>
      <c r="DE742" s="5"/>
      <c r="DF742" s="5"/>
      <c r="DG742" s="5"/>
      <c r="DH742" s="5"/>
      <c r="DI742" s="5"/>
      <c r="DJ742" s="5"/>
      <c r="DK742" s="5"/>
      <c r="DL742" s="5"/>
      <c r="DM742" s="5"/>
      <c r="DN742" s="5"/>
      <c r="DO742" s="5"/>
      <c r="DP742" s="5"/>
      <c r="DQ742" s="5"/>
      <c r="DR742" s="5"/>
      <c r="DS742" s="5"/>
      <c r="DT742" s="5"/>
      <c r="DU742" s="5"/>
    </row>
    <row r="743">
      <c r="A743" s="5"/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5"/>
      <c r="AI743" s="5"/>
      <c r="AJ743" s="5"/>
      <c r="AK743" s="5"/>
      <c r="AL743" s="5"/>
      <c r="AM743" s="5"/>
      <c r="AN743" s="5"/>
      <c r="AO743" s="5"/>
      <c r="AP743" s="5"/>
      <c r="AQ743" s="5"/>
      <c r="AR743" s="5"/>
      <c r="AS743" s="5"/>
      <c r="AT743" s="5"/>
      <c r="AU743" s="5"/>
      <c r="AV743" s="5"/>
      <c r="AW743" s="5"/>
      <c r="AX743" s="5"/>
      <c r="AY743" s="5"/>
      <c r="AZ743" s="5"/>
      <c r="BA743" s="5"/>
      <c r="BB743" s="5"/>
      <c r="BC743" s="5"/>
      <c r="BD743" s="5"/>
      <c r="BE743" s="5"/>
      <c r="BF743" s="5"/>
      <c r="BG743" s="5"/>
      <c r="BH743" s="5"/>
      <c r="BI743" s="5"/>
      <c r="BJ743" s="5"/>
      <c r="BK743" s="5"/>
      <c r="BL743" s="5"/>
      <c r="BM743" s="5"/>
      <c r="BN743" s="5"/>
      <c r="BO743" s="5"/>
      <c r="BP743" s="5"/>
      <c r="BQ743" s="5"/>
      <c r="BR743" s="5"/>
      <c r="BS743" s="5"/>
      <c r="BT743" s="5"/>
      <c r="BU743" s="5"/>
      <c r="BV743" s="5"/>
      <c r="BW743" s="5"/>
      <c r="BX743" s="5"/>
      <c r="BY743" s="5"/>
      <c r="BZ743" s="5"/>
      <c r="CA743" s="5"/>
      <c r="CB743" s="5"/>
      <c r="CC743" s="5"/>
      <c r="CD743" s="5"/>
      <c r="CE743" s="5"/>
      <c r="CF743" s="5"/>
      <c r="CG743" s="5"/>
      <c r="CH743" s="5"/>
      <c r="CI743" s="5"/>
      <c r="CJ743" s="5"/>
      <c r="CK743" s="5"/>
      <c r="CL743" s="5"/>
      <c r="CM743" s="5"/>
      <c r="CN743" s="5"/>
      <c r="CO743" s="5"/>
      <c r="CP743" s="5"/>
      <c r="CQ743" s="5"/>
      <c r="CR743" s="5"/>
      <c r="CS743" s="5"/>
      <c r="CT743" s="5"/>
      <c r="CU743" s="5"/>
      <c r="CV743" s="5"/>
      <c r="CW743" s="5"/>
      <c r="CX743" s="5"/>
      <c r="CY743" s="5"/>
      <c r="CZ743" s="5"/>
      <c r="DA743" s="5"/>
      <c r="DB743" s="5"/>
      <c r="DC743" s="5"/>
      <c r="DD743" s="5"/>
      <c r="DE743" s="5"/>
      <c r="DF743" s="5"/>
      <c r="DG743" s="5"/>
      <c r="DH743" s="5"/>
      <c r="DI743" s="5"/>
      <c r="DJ743" s="5"/>
      <c r="DK743" s="5"/>
      <c r="DL743" s="5"/>
      <c r="DM743" s="5"/>
      <c r="DN743" s="5"/>
      <c r="DO743" s="5"/>
      <c r="DP743" s="5"/>
      <c r="DQ743" s="5"/>
      <c r="DR743" s="5"/>
      <c r="DS743" s="5"/>
      <c r="DT743" s="5"/>
      <c r="DU743" s="5"/>
    </row>
    <row r="744">
      <c r="A744" s="5"/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5"/>
      <c r="AI744" s="5"/>
      <c r="AJ744" s="5"/>
      <c r="AK744" s="5"/>
      <c r="AL744" s="5"/>
      <c r="AM744" s="5"/>
      <c r="AN744" s="5"/>
      <c r="AO744" s="5"/>
      <c r="AP744" s="5"/>
      <c r="AQ744" s="5"/>
      <c r="AR744" s="5"/>
      <c r="AS744" s="5"/>
      <c r="AT744" s="5"/>
      <c r="AU744" s="5"/>
      <c r="AV744" s="5"/>
      <c r="AW744" s="5"/>
      <c r="AX744" s="5"/>
      <c r="AY744" s="5"/>
      <c r="AZ744" s="5"/>
      <c r="BA744" s="5"/>
      <c r="BB744" s="5"/>
      <c r="BC744" s="5"/>
      <c r="BD744" s="5"/>
      <c r="BE744" s="5"/>
      <c r="BF744" s="5"/>
      <c r="BG744" s="5"/>
      <c r="BH744" s="5"/>
      <c r="BI744" s="5"/>
      <c r="BJ744" s="5"/>
      <c r="BK744" s="5"/>
      <c r="BL744" s="5"/>
      <c r="BM744" s="5"/>
      <c r="BN744" s="5"/>
      <c r="BO744" s="5"/>
      <c r="BP744" s="5"/>
      <c r="BQ744" s="5"/>
      <c r="BR744" s="5"/>
      <c r="BS744" s="5"/>
      <c r="BT744" s="5"/>
      <c r="BU744" s="5"/>
      <c r="BV744" s="5"/>
      <c r="BW744" s="5"/>
      <c r="BX744" s="5"/>
      <c r="BY744" s="5"/>
      <c r="BZ744" s="5"/>
      <c r="CA744" s="5"/>
      <c r="CB744" s="5"/>
      <c r="CC744" s="5"/>
      <c r="CD744" s="5"/>
      <c r="CE744" s="5"/>
      <c r="CF744" s="5"/>
      <c r="CG744" s="5"/>
      <c r="CH744" s="5"/>
      <c r="CI744" s="5"/>
      <c r="CJ744" s="5"/>
      <c r="CK744" s="5"/>
      <c r="CL744" s="5"/>
      <c r="CM744" s="5"/>
      <c r="CN744" s="5"/>
      <c r="CO744" s="5"/>
      <c r="CP744" s="5"/>
      <c r="CQ744" s="5"/>
      <c r="CR744" s="5"/>
      <c r="CS744" s="5"/>
      <c r="CT744" s="5"/>
      <c r="CU744" s="5"/>
      <c r="CV744" s="5"/>
      <c r="CW744" s="5"/>
      <c r="CX744" s="5"/>
      <c r="CY744" s="5"/>
      <c r="CZ744" s="5"/>
      <c r="DA744" s="5"/>
      <c r="DB744" s="5"/>
      <c r="DC744" s="5"/>
      <c r="DD744" s="5"/>
      <c r="DE744" s="5"/>
      <c r="DF744" s="5"/>
      <c r="DG744" s="5"/>
      <c r="DH744" s="5"/>
      <c r="DI744" s="5"/>
      <c r="DJ744" s="5"/>
      <c r="DK744" s="5"/>
      <c r="DL744" s="5"/>
      <c r="DM744" s="5"/>
      <c r="DN744" s="5"/>
      <c r="DO744" s="5"/>
      <c r="DP744" s="5"/>
      <c r="DQ744" s="5"/>
      <c r="DR744" s="5"/>
      <c r="DS744" s="5"/>
      <c r="DT744" s="5"/>
      <c r="DU744" s="5"/>
    </row>
    <row r="745">
      <c r="A745" s="5"/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5"/>
      <c r="AI745" s="5"/>
      <c r="AJ745" s="5"/>
      <c r="AK745" s="5"/>
      <c r="AL745" s="5"/>
      <c r="AM745" s="5"/>
      <c r="AN745" s="5"/>
      <c r="AO745" s="5"/>
      <c r="AP745" s="5"/>
      <c r="AQ745" s="5"/>
      <c r="AR745" s="5"/>
      <c r="AS745" s="5"/>
      <c r="AT745" s="5"/>
      <c r="AU745" s="5"/>
      <c r="AV745" s="5"/>
      <c r="AW745" s="5"/>
      <c r="AX745" s="5"/>
      <c r="AY745" s="5"/>
      <c r="AZ745" s="5"/>
      <c r="BA745" s="5"/>
      <c r="BB745" s="5"/>
      <c r="BC745" s="5"/>
      <c r="BD745" s="5"/>
      <c r="BE745" s="5"/>
      <c r="BF745" s="5"/>
      <c r="BG745" s="5"/>
      <c r="BH745" s="5"/>
      <c r="BI745" s="5"/>
      <c r="BJ745" s="5"/>
      <c r="BK745" s="5"/>
      <c r="BL745" s="5"/>
      <c r="BM745" s="5"/>
      <c r="BN745" s="5"/>
      <c r="BO745" s="5"/>
      <c r="BP745" s="5"/>
      <c r="BQ745" s="5"/>
      <c r="BR745" s="5"/>
      <c r="BS745" s="5"/>
      <c r="BT745" s="5"/>
      <c r="BU745" s="5"/>
      <c r="BV745" s="5"/>
      <c r="BW745" s="5"/>
      <c r="BX745" s="5"/>
      <c r="BY745" s="5"/>
      <c r="BZ745" s="5"/>
      <c r="CA745" s="5"/>
      <c r="CB745" s="5"/>
      <c r="CC745" s="5"/>
      <c r="CD745" s="5"/>
      <c r="CE745" s="5"/>
      <c r="CF745" s="5"/>
      <c r="CG745" s="5"/>
      <c r="CH745" s="5"/>
      <c r="CI745" s="5"/>
      <c r="CJ745" s="5"/>
      <c r="CK745" s="5"/>
      <c r="CL745" s="5"/>
      <c r="CM745" s="5"/>
      <c r="CN745" s="5"/>
      <c r="CO745" s="5"/>
      <c r="CP745" s="5"/>
      <c r="CQ745" s="5"/>
      <c r="CR745" s="5"/>
      <c r="CS745" s="5"/>
      <c r="CT745" s="5"/>
      <c r="CU745" s="5"/>
      <c r="CV745" s="5"/>
      <c r="CW745" s="5"/>
      <c r="CX745" s="5"/>
      <c r="CY745" s="5"/>
      <c r="CZ745" s="5"/>
      <c r="DA745" s="5"/>
      <c r="DB745" s="5"/>
      <c r="DC745" s="5"/>
      <c r="DD745" s="5"/>
      <c r="DE745" s="5"/>
      <c r="DF745" s="5"/>
      <c r="DG745" s="5"/>
      <c r="DH745" s="5"/>
      <c r="DI745" s="5"/>
      <c r="DJ745" s="5"/>
      <c r="DK745" s="5"/>
      <c r="DL745" s="5"/>
      <c r="DM745" s="5"/>
      <c r="DN745" s="5"/>
      <c r="DO745" s="5"/>
      <c r="DP745" s="5"/>
      <c r="DQ745" s="5"/>
      <c r="DR745" s="5"/>
      <c r="DS745" s="5"/>
      <c r="DT745" s="5"/>
      <c r="DU745" s="5"/>
    </row>
    <row r="746">
      <c r="A746" s="5"/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5"/>
      <c r="AI746" s="5"/>
      <c r="AJ746" s="5"/>
      <c r="AK746" s="5"/>
      <c r="AL746" s="5"/>
      <c r="AM746" s="5"/>
      <c r="AN746" s="5"/>
      <c r="AO746" s="5"/>
      <c r="AP746" s="5"/>
      <c r="AQ746" s="5"/>
      <c r="AR746" s="5"/>
      <c r="AS746" s="5"/>
      <c r="AT746" s="5"/>
      <c r="AU746" s="5"/>
      <c r="AV746" s="5"/>
      <c r="AW746" s="5"/>
      <c r="AX746" s="5"/>
      <c r="AY746" s="5"/>
      <c r="AZ746" s="5"/>
      <c r="BA746" s="5"/>
      <c r="BB746" s="5"/>
      <c r="BC746" s="5"/>
      <c r="BD746" s="5"/>
      <c r="BE746" s="5"/>
      <c r="BF746" s="5"/>
      <c r="BG746" s="5"/>
      <c r="BH746" s="5"/>
      <c r="BI746" s="5"/>
      <c r="BJ746" s="5"/>
      <c r="BK746" s="5"/>
      <c r="BL746" s="5"/>
      <c r="BM746" s="5"/>
      <c r="BN746" s="5"/>
      <c r="BO746" s="5"/>
      <c r="BP746" s="5"/>
      <c r="BQ746" s="5"/>
      <c r="BR746" s="5"/>
      <c r="BS746" s="5"/>
      <c r="BT746" s="5"/>
      <c r="BU746" s="5"/>
      <c r="BV746" s="5"/>
      <c r="BW746" s="5"/>
      <c r="BX746" s="5"/>
      <c r="BY746" s="5"/>
      <c r="BZ746" s="5"/>
      <c r="CA746" s="5"/>
      <c r="CB746" s="5"/>
      <c r="CC746" s="5"/>
      <c r="CD746" s="5"/>
      <c r="CE746" s="5"/>
      <c r="CF746" s="5"/>
      <c r="CG746" s="5"/>
      <c r="CH746" s="5"/>
      <c r="CI746" s="5"/>
      <c r="CJ746" s="5"/>
      <c r="CK746" s="5"/>
      <c r="CL746" s="5"/>
      <c r="CM746" s="5"/>
      <c r="CN746" s="5"/>
      <c r="CO746" s="5"/>
      <c r="CP746" s="5"/>
      <c r="CQ746" s="5"/>
      <c r="CR746" s="5"/>
      <c r="CS746" s="5"/>
      <c r="CT746" s="5"/>
      <c r="CU746" s="5"/>
      <c r="CV746" s="5"/>
      <c r="CW746" s="5"/>
      <c r="CX746" s="5"/>
      <c r="CY746" s="5"/>
      <c r="CZ746" s="5"/>
      <c r="DA746" s="5"/>
      <c r="DB746" s="5"/>
      <c r="DC746" s="5"/>
      <c r="DD746" s="5"/>
      <c r="DE746" s="5"/>
      <c r="DF746" s="5"/>
      <c r="DG746" s="5"/>
      <c r="DH746" s="5"/>
      <c r="DI746" s="5"/>
      <c r="DJ746" s="5"/>
      <c r="DK746" s="5"/>
      <c r="DL746" s="5"/>
      <c r="DM746" s="5"/>
      <c r="DN746" s="5"/>
      <c r="DO746" s="5"/>
      <c r="DP746" s="5"/>
      <c r="DQ746" s="5"/>
      <c r="DR746" s="5"/>
      <c r="DS746" s="5"/>
      <c r="DT746" s="5"/>
      <c r="DU746" s="5"/>
    </row>
    <row r="747">
      <c r="A747" s="5"/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5"/>
      <c r="AI747" s="5"/>
      <c r="AJ747" s="5"/>
      <c r="AK747" s="5"/>
      <c r="AL747" s="5"/>
      <c r="AM747" s="5"/>
      <c r="AN747" s="5"/>
      <c r="AO747" s="5"/>
      <c r="AP747" s="5"/>
      <c r="AQ747" s="5"/>
      <c r="AR747" s="5"/>
      <c r="AS747" s="5"/>
      <c r="AT747" s="5"/>
      <c r="AU747" s="5"/>
      <c r="AV747" s="5"/>
      <c r="AW747" s="5"/>
      <c r="AX747" s="5"/>
      <c r="AY747" s="5"/>
      <c r="AZ747" s="5"/>
      <c r="BA747" s="5"/>
      <c r="BB747" s="5"/>
      <c r="BC747" s="5"/>
      <c r="BD747" s="5"/>
      <c r="BE747" s="5"/>
      <c r="BF747" s="5"/>
      <c r="BG747" s="5"/>
      <c r="BH747" s="5"/>
      <c r="BI747" s="5"/>
      <c r="BJ747" s="5"/>
      <c r="BK747" s="5"/>
      <c r="BL747" s="5"/>
      <c r="BM747" s="5"/>
      <c r="BN747" s="5"/>
      <c r="BO747" s="5"/>
      <c r="BP747" s="5"/>
      <c r="BQ747" s="5"/>
      <c r="BR747" s="5"/>
      <c r="BS747" s="5"/>
      <c r="BT747" s="5"/>
      <c r="BU747" s="5"/>
      <c r="BV747" s="5"/>
      <c r="BW747" s="5"/>
      <c r="BX747" s="5"/>
      <c r="BY747" s="5"/>
      <c r="BZ747" s="5"/>
      <c r="CA747" s="5"/>
      <c r="CB747" s="5"/>
      <c r="CC747" s="5"/>
      <c r="CD747" s="5"/>
      <c r="CE747" s="5"/>
      <c r="CF747" s="5"/>
      <c r="CG747" s="5"/>
      <c r="CH747" s="5"/>
      <c r="CI747" s="5"/>
      <c r="CJ747" s="5"/>
      <c r="CK747" s="5"/>
      <c r="CL747" s="5"/>
      <c r="CM747" s="5"/>
      <c r="CN747" s="5"/>
      <c r="CO747" s="5"/>
      <c r="CP747" s="5"/>
      <c r="CQ747" s="5"/>
      <c r="CR747" s="5"/>
      <c r="CS747" s="5"/>
      <c r="CT747" s="5"/>
      <c r="CU747" s="5"/>
      <c r="CV747" s="5"/>
      <c r="CW747" s="5"/>
      <c r="CX747" s="5"/>
      <c r="CY747" s="5"/>
      <c r="CZ747" s="5"/>
      <c r="DA747" s="5"/>
      <c r="DB747" s="5"/>
      <c r="DC747" s="5"/>
      <c r="DD747" s="5"/>
      <c r="DE747" s="5"/>
      <c r="DF747" s="5"/>
      <c r="DG747" s="5"/>
      <c r="DH747" s="5"/>
      <c r="DI747" s="5"/>
      <c r="DJ747" s="5"/>
      <c r="DK747" s="5"/>
      <c r="DL747" s="5"/>
      <c r="DM747" s="5"/>
      <c r="DN747" s="5"/>
      <c r="DO747" s="5"/>
      <c r="DP747" s="5"/>
      <c r="DQ747" s="5"/>
      <c r="DR747" s="5"/>
      <c r="DS747" s="5"/>
      <c r="DT747" s="5"/>
      <c r="DU747" s="5"/>
    </row>
    <row r="748">
      <c r="A748" s="5"/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5"/>
      <c r="AI748" s="5"/>
      <c r="AJ748" s="5"/>
      <c r="AK748" s="5"/>
      <c r="AL748" s="5"/>
      <c r="AM748" s="5"/>
      <c r="AN748" s="5"/>
      <c r="AO748" s="5"/>
      <c r="AP748" s="5"/>
      <c r="AQ748" s="5"/>
      <c r="AR748" s="5"/>
      <c r="AS748" s="5"/>
      <c r="AT748" s="5"/>
      <c r="AU748" s="5"/>
      <c r="AV748" s="5"/>
      <c r="AW748" s="5"/>
      <c r="AX748" s="5"/>
      <c r="AY748" s="5"/>
      <c r="AZ748" s="5"/>
      <c r="BA748" s="5"/>
      <c r="BB748" s="5"/>
      <c r="BC748" s="5"/>
      <c r="BD748" s="5"/>
      <c r="BE748" s="5"/>
      <c r="BF748" s="5"/>
      <c r="BG748" s="5"/>
      <c r="BH748" s="5"/>
      <c r="BI748" s="5"/>
      <c r="BJ748" s="5"/>
      <c r="BK748" s="5"/>
      <c r="BL748" s="5"/>
      <c r="BM748" s="5"/>
      <c r="BN748" s="5"/>
      <c r="BO748" s="5"/>
      <c r="BP748" s="5"/>
      <c r="BQ748" s="5"/>
      <c r="BR748" s="5"/>
      <c r="BS748" s="5"/>
      <c r="BT748" s="5"/>
      <c r="BU748" s="5"/>
      <c r="BV748" s="5"/>
      <c r="BW748" s="5"/>
      <c r="BX748" s="5"/>
      <c r="BY748" s="5"/>
      <c r="BZ748" s="5"/>
      <c r="CA748" s="5"/>
      <c r="CB748" s="5"/>
      <c r="CC748" s="5"/>
      <c r="CD748" s="5"/>
      <c r="CE748" s="5"/>
      <c r="CF748" s="5"/>
      <c r="CG748" s="5"/>
      <c r="CH748" s="5"/>
      <c r="CI748" s="5"/>
      <c r="CJ748" s="5"/>
      <c r="CK748" s="5"/>
      <c r="CL748" s="5"/>
      <c r="CM748" s="5"/>
      <c r="CN748" s="5"/>
      <c r="CO748" s="5"/>
      <c r="CP748" s="5"/>
      <c r="CQ748" s="5"/>
      <c r="CR748" s="5"/>
      <c r="CS748" s="5"/>
      <c r="CT748" s="5"/>
      <c r="CU748" s="5"/>
      <c r="CV748" s="5"/>
      <c r="CW748" s="5"/>
      <c r="CX748" s="5"/>
      <c r="CY748" s="5"/>
      <c r="CZ748" s="5"/>
      <c r="DA748" s="5"/>
      <c r="DB748" s="5"/>
      <c r="DC748" s="5"/>
      <c r="DD748" s="5"/>
      <c r="DE748" s="5"/>
      <c r="DF748" s="5"/>
      <c r="DG748" s="5"/>
      <c r="DH748" s="5"/>
      <c r="DI748" s="5"/>
      <c r="DJ748" s="5"/>
      <c r="DK748" s="5"/>
      <c r="DL748" s="5"/>
      <c r="DM748" s="5"/>
      <c r="DN748" s="5"/>
      <c r="DO748" s="5"/>
      <c r="DP748" s="5"/>
      <c r="DQ748" s="5"/>
      <c r="DR748" s="5"/>
      <c r="DS748" s="5"/>
      <c r="DT748" s="5"/>
      <c r="DU748" s="5"/>
    </row>
    <row r="749">
      <c r="A749" s="5"/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5"/>
      <c r="AI749" s="5"/>
      <c r="AJ749" s="5"/>
      <c r="AK749" s="5"/>
      <c r="AL749" s="5"/>
      <c r="AM749" s="5"/>
      <c r="AN749" s="5"/>
      <c r="AO749" s="5"/>
      <c r="AP749" s="5"/>
      <c r="AQ749" s="5"/>
      <c r="AR749" s="5"/>
      <c r="AS749" s="5"/>
      <c r="AT749" s="5"/>
      <c r="AU749" s="5"/>
      <c r="AV749" s="5"/>
      <c r="AW749" s="5"/>
      <c r="AX749" s="5"/>
      <c r="AY749" s="5"/>
      <c r="AZ749" s="5"/>
      <c r="BA749" s="5"/>
      <c r="BB749" s="5"/>
      <c r="BC749" s="5"/>
      <c r="BD749" s="5"/>
      <c r="BE749" s="5"/>
      <c r="BF749" s="5"/>
      <c r="BG749" s="5"/>
      <c r="BH749" s="5"/>
      <c r="BI749" s="5"/>
      <c r="BJ749" s="5"/>
      <c r="BK749" s="5"/>
      <c r="BL749" s="5"/>
      <c r="BM749" s="5"/>
      <c r="BN749" s="5"/>
      <c r="BO749" s="5"/>
      <c r="BP749" s="5"/>
      <c r="BQ749" s="5"/>
      <c r="BR749" s="5"/>
      <c r="BS749" s="5"/>
      <c r="BT749" s="5"/>
      <c r="BU749" s="5"/>
      <c r="BV749" s="5"/>
      <c r="BW749" s="5"/>
      <c r="BX749" s="5"/>
      <c r="BY749" s="5"/>
      <c r="BZ749" s="5"/>
      <c r="CA749" s="5"/>
      <c r="CB749" s="5"/>
      <c r="CC749" s="5"/>
      <c r="CD749" s="5"/>
      <c r="CE749" s="5"/>
      <c r="CF749" s="5"/>
      <c r="CG749" s="5"/>
      <c r="CH749" s="5"/>
      <c r="CI749" s="5"/>
      <c r="CJ749" s="5"/>
      <c r="CK749" s="5"/>
      <c r="CL749" s="5"/>
      <c r="CM749" s="5"/>
      <c r="CN749" s="5"/>
      <c r="CO749" s="5"/>
      <c r="CP749" s="5"/>
      <c r="CQ749" s="5"/>
      <c r="CR749" s="5"/>
      <c r="CS749" s="5"/>
      <c r="CT749" s="5"/>
      <c r="CU749" s="5"/>
      <c r="CV749" s="5"/>
      <c r="CW749" s="5"/>
      <c r="CX749" s="5"/>
      <c r="CY749" s="5"/>
      <c r="CZ749" s="5"/>
      <c r="DA749" s="5"/>
      <c r="DB749" s="5"/>
      <c r="DC749" s="5"/>
      <c r="DD749" s="5"/>
      <c r="DE749" s="5"/>
      <c r="DF749" s="5"/>
      <c r="DG749" s="5"/>
      <c r="DH749" s="5"/>
      <c r="DI749" s="5"/>
      <c r="DJ749" s="5"/>
      <c r="DK749" s="5"/>
      <c r="DL749" s="5"/>
      <c r="DM749" s="5"/>
      <c r="DN749" s="5"/>
      <c r="DO749" s="5"/>
      <c r="DP749" s="5"/>
      <c r="DQ749" s="5"/>
      <c r="DR749" s="5"/>
      <c r="DS749" s="5"/>
      <c r="DT749" s="5"/>
      <c r="DU749" s="5"/>
    </row>
    <row r="750">
      <c r="A750" s="5"/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5"/>
      <c r="AI750" s="5"/>
      <c r="AJ750" s="5"/>
      <c r="AK750" s="5"/>
      <c r="AL750" s="5"/>
      <c r="AM750" s="5"/>
      <c r="AN750" s="5"/>
      <c r="AO750" s="5"/>
      <c r="AP750" s="5"/>
      <c r="AQ750" s="5"/>
      <c r="AR750" s="5"/>
      <c r="AS750" s="5"/>
      <c r="AT750" s="5"/>
      <c r="AU750" s="5"/>
      <c r="AV750" s="5"/>
      <c r="AW750" s="5"/>
      <c r="AX750" s="5"/>
      <c r="AY750" s="5"/>
      <c r="AZ750" s="5"/>
      <c r="BA750" s="5"/>
      <c r="BB750" s="5"/>
      <c r="BC750" s="5"/>
      <c r="BD750" s="5"/>
      <c r="BE750" s="5"/>
      <c r="BF750" s="5"/>
      <c r="BG750" s="5"/>
      <c r="BH750" s="5"/>
      <c r="BI750" s="5"/>
      <c r="BJ750" s="5"/>
      <c r="BK750" s="5"/>
      <c r="BL750" s="5"/>
      <c r="BM750" s="5"/>
      <c r="BN750" s="5"/>
      <c r="BO750" s="5"/>
      <c r="BP750" s="5"/>
      <c r="BQ750" s="5"/>
      <c r="BR750" s="5"/>
      <c r="BS750" s="5"/>
      <c r="BT750" s="5"/>
      <c r="BU750" s="5"/>
      <c r="BV750" s="5"/>
      <c r="BW750" s="5"/>
      <c r="BX750" s="5"/>
      <c r="BY750" s="5"/>
      <c r="BZ750" s="5"/>
      <c r="CA750" s="5"/>
      <c r="CB750" s="5"/>
      <c r="CC750" s="5"/>
      <c r="CD750" s="5"/>
      <c r="CE750" s="5"/>
      <c r="CF750" s="5"/>
      <c r="CG750" s="5"/>
      <c r="CH750" s="5"/>
      <c r="CI750" s="5"/>
      <c r="CJ750" s="5"/>
      <c r="CK750" s="5"/>
      <c r="CL750" s="5"/>
      <c r="CM750" s="5"/>
      <c r="CN750" s="5"/>
      <c r="CO750" s="5"/>
      <c r="CP750" s="5"/>
      <c r="CQ750" s="5"/>
      <c r="CR750" s="5"/>
      <c r="CS750" s="5"/>
      <c r="CT750" s="5"/>
      <c r="CU750" s="5"/>
      <c r="CV750" s="5"/>
      <c r="CW750" s="5"/>
      <c r="CX750" s="5"/>
      <c r="CY750" s="5"/>
      <c r="CZ750" s="5"/>
      <c r="DA750" s="5"/>
      <c r="DB750" s="5"/>
      <c r="DC750" s="5"/>
      <c r="DD750" s="5"/>
      <c r="DE750" s="5"/>
      <c r="DF750" s="5"/>
      <c r="DG750" s="5"/>
      <c r="DH750" s="5"/>
      <c r="DI750" s="5"/>
      <c r="DJ750" s="5"/>
      <c r="DK750" s="5"/>
      <c r="DL750" s="5"/>
      <c r="DM750" s="5"/>
      <c r="DN750" s="5"/>
      <c r="DO750" s="5"/>
      <c r="DP750" s="5"/>
      <c r="DQ750" s="5"/>
      <c r="DR750" s="5"/>
      <c r="DS750" s="5"/>
      <c r="DT750" s="5"/>
      <c r="DU750" s="5"/>
    </row>
    <row r="751">
      <c r="A751" s="5"/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5"/>
      <c r="AI751" s="5"/>
      <c r="AJ751" s="5"/>
      <c r="AK751" s="5"/>
      <c r="AL751" s="5"/>
      <c r="AM751" s="5"/>
      <c r="AN751" s="5"/>
      <c r="AO751" s="5"/>
      <c r="AP751" s="5"/>
      <c r="AQ751" s="5"/>
      <c r="AR751" s="5"/>
      <c r="AS751" s="5"/>
      <c r="AT751" s="5"/>
      <c r="AU751" s="5"/>
      <c r="AV751" s="5"/>
      <c r="AW751" s="5"/>
      <c r="AX751" s="5"/>
      <c r="AY751" s="5"/>
      <c r="AZ751" s="5"/>
      <c r="BA751" s="5"/>
      <c r="BB751" s="5"/>
      <c r="BC751" s="5"/>
      <c r="BD751" s="5"/>
      <c r="BE751" s="5"/>
      <c r="BF751" s="5"/>
      <c r="BG751" s="5"/>
      <c r="BH751" s="5"/>
      <c r="BI751" s="5"/>
      <c r="BJ751" s="5"/>
      <c r="BK751" s="5"/>
      <c r="BL751" s="5"/>
      <c r="BM751" s="5"/>
      <c r="BN751" s="5"/>
      <c r="BO751" s="5"/>
      <c r="BP751" s="5"/>
      <c r="BQ751" s="5"/>
      <c r="BR751" s="5"/>
      <c r="BS751" s="5"/>
      <c r="BT751" s="5"/>
      <c r="BU751" s="5"/>
      <c r="BV751" s="5"/>
      <c r="BW751" s="5"/>
      <c r="BX751" s="5"/>
      <c r="BY751" s="5"/>
      <c r="BZ751" s="5"/>
      <c r="CA751" s="5"/>
      <c r="CB751" s="5"/>
      <c r="CC751" s="5"/>
      <c r="CD751" s="5"/>
      <c r="CE751" s="5"/>
      <c r="CF751" s="5"/>
      <c r="CG751" s="5"/>
      <c r="CH751" s="5"/>
      <c r="CI751" s="5"/>
      <c r="CJ751" s="5"/>
      <c r="CK751" s="5"/>
      <c r="CL751" s="5"/>
      <c r="CM751" s="5"/>
      <c r="CN751" s="5"/>
      <c r="CO751" s="5"/>
      <c r="CP751" s="5"/>
      <c r="CQ751" s="5"/>
      <c r="CR751" s="5"/>
      <c r="CS751" s="5"/>
      <c r="CT751" s="5"/>
      <c r="CU751" s="5"/>
      <c r="CV751" s="5"/>
      <c r="CW751" s="5"/>
      <c r="CX751" s="5"/>
      <c r="CY751" s="5"/>
      <c r="CZ751" s="5"/>
      <c r="DA751" s="5"/>
      <c r="DB751" s="5"/>
      <c r="DC751" s="5"/>
      <c r="DD751" s="5"/>
      <c r="DE751" s="5"/>
      <c r="DF751" s="5"/>
      <c r="DG751" s="5"/>
      <c r="DH751" s="5"/>
      <c r="DI751" s="5"/>
      <c r="DJ751" s="5"/>
      <c r="DK751" s="5"/>
      <c r="DL751" s="5"/>
      <c r="DM751" s="5"/>
      <c r="DN751" s="5"/>
      <c r="DO751" s="5"/>
      <c r="DP751" s="5"/>
      <c r="DQ751" s="5"/>
      <c r="DR751" s="5"/>
      <c r="DS751" s="5"/>
      <c r="DT751" s="5"/>
      <c r="DU751" s="5"/>
    </row>
    <row r="752">
      <c r="A752" s="5"/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5"/>
      <c r="AI752" s="5"/>
      <c r="AJ752" s="5"/>
      <c r="AK752" s="5"/>
      <c r="AL752" s="5"/>
      <c r="AM752" s="5"/>
      <c r="AN752" s="5"/>
      <c r="AO752" s="5"/>
      <c r="AP752" s="5"/>
      <c r="AQ752" s="5"/>
      <c r="AR752" s="5"/>
      <c r="AS752" s="5"/>
      <c r="AT752" s="5"/>
      <c r="AU752" s="5"/>
      <c r="AV752" s="5"/>
      <c r="AW752" s="5"/>
      <c r="AX752" s="5"/>
      <c r="AY752" s="5"/>
      <c r="AZ752" s="5"/>
      <c r="BA752" s="5"/>
      <c r="BB752" s="5"/>
      <c r="BC752" s="5"/>
      <c r="BD752" s="5"/>
      <c r="BE752" s="5"/>
      <c r="BF752" s="5"/>
      <c r="BG752" s="5"/>
      <c r="BH752" s="5"/>
      <c r="BI752" s="5"/>
      <c r="BJ752" s="5"/>
      <c r="BK752" s="5"/>
      <c r="BL752" s="5"/>
      <c r="BM752" s="5"/>
      <c r="BN752" s="5"/>
      <c r="BO752" s="5"/>
      <c r="BP752" s="5"/>
      <c r="BQ752" s="5"/>
      <c r="BR752" s="5"/>
      <c r="BS752" s="5"/>
      <c r="BT752" s="5"/>
      <c r="BU752" s="5"/>
      <c r="BV752" s="5"/>
      <c r="BW752" s="5"/>
      <c r="BX752" s="5"/>
      <c r="BY752" s="5"/>
      <c r="BZ752" s="5"/>
      <c r="CA752" s="5"/>
      <c r="CB752" s="5"/>
      <c r="CC752" s="5"/>
      <c r="CD752" s="5"/>
      <c r="CE752" s="5"/>
      <c r="CF752" s="5"/>
      <c r="CG752" s="5"/>
      <c r="CH752" s="5"/>
      <c r="CI752" s="5"/>
      <c r="CJ752" s="5"/>
      <c r="CK752" s="5"/>
      <c r="CL752" s="5"/>
      <c r="CM752" s="5"/>
      <c r="CN752" s="5"/>
      <c r="CO752" s="5"/>
      <c r="CP752" s="5"/>
      <c r="CQ752" s="5"/>
      <c r="CR752" s="5"/>
      <c r="CS752" s="5"/>
      <c r="CT752" s="5"/>
      <c r="CU752" s="5"/>
      <c r="CV752" s="5"/>
      <c r="CW752" s="5"/>
      <c r="CX752" s="5"/>
      <c r="CY752" s="5"/>
      <c r="CZ752" s="5"/>
      <c r="DA752" s="5"/>
      <c r="DB752" s="5"/>
      <c r="DC752" s="5"/>
      <c r="DD752" s="5"/>
      <c r="DE752" s="5"/>
      <c r="DF752" s="5"/>
      <c r="DG752" s="5"/>
      <c r="DH752" s="5"/>
      <c r="DI752" s="5"/>
      <c r="DJ752" s="5"/>
      <c r="DK752" s="5"/>
      <c r="DL752" s="5"/>
      <c r="DM752" s="5"/>
      <c r="DN752" s="5"/>
      <c r="DO752" s="5"/>
      <c r="DP752" s="5"/>
      <c r="DQ752" s="5"/>
      <c r="DR752" s="5"/>
      <c r="DS752" s="5"/>
      <c r="DT752" s="5"/>
      <c r="DU752" s="5"/>
    </row>
    <row r="753">
      <c r="A753" s="5"/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5"/>
      <c r="AI753" s="5"/>
      <c r="AJ753" s="5"/>
      <c r="AK753" s="5"/>
      <c r="AL753" s="5"/>
      <c r="AM753" s="5"/>
      <c r="AN753" s="5"/>
      <c r="AO753" s="5"/>
      <c r="AP753" s="5"/>
      <c r="AQ753" s="5"/>
      <c r="AR753" s="5"/>
      <c r="AS753" s="5"/>
      <c r="AT753" s="5"/>
      <c r="AU753" s="5"/>
      <c r="AV753" s="5"/>
      <c r="AW753" s="5"/>
      <c r="AX753" s="5"/>
      <c r="AY753" s="5"/>
      <c r="AZ753" s="5"/>
      <c r="BA753" s="5"/>
      <c r="BB753" s="5"/>
      <c r="BC753" s="5"/>
      <c r="BD753" s="5"/>
      <c r="BE753" s="5"/>
      <c r="BF753" s="5"/>
      <c r="BG753" s="5"/>
      <c r="BH753" s="5"/>
      <c r="BI753" s="5"/>
      <c r="BJ753" s="5"/>
      <c r="BK753" s="5"/>
      <c r="BL753" s="5"/>
      <c r="BM753" s="5"/>
      <c r="BN753" s="5"/>
      <c r="BO753" s="5"/>
      <c r="BP753" s="5"/>
      <c r="BQ753" s="5"/>
      <c r="BR753" s="5"/>
      <c r="BS753" s="5"/>
      <c r="BT753" s="5"/>
      <c r="BU753" s="5"/>
      <c r="BV753" s="5"/>
      <c r="BW753" s="5"/>
      <c r="BX753" s="5"/>
      <c r="BY753" s="5"/>
      <c r="BZ753" s="5"/>
      <c r="CA753" s="5"/>
      <c r="CB753" s="5"/>
      <c r="CC753" s="5"/>
      <c r="CD753" s="5"/>
      <c r="CE753" s="5"/>
      <c r="CF753" s="5"/>
      <c r="CG753" s="5"/>
      <c r="CH753" s="5"/>
      <c r="CI753" s="5"/>
      <c r="CJ753" s="5"/>
      <c r="CK753" s="5"/>
      <c r="CL753" s="5"/>
      <c r="CM753" s="5"/>
      <c r="CN753" s="5"/>
      <c r="CO753" s="5"/>
      <c r="CP753" s="5"/>
      <c r="CQ753" s="5"/>
      <c r="CR753" s="5"/>
      <c r="CS753" s="5"/>
      <c r="CT753" s="5"/>
      <c r="CU753" s="5"/>
      <c r="CV753" s="5"/>
      <c r="CW753" s="5"/>
      <c r="CX753" s="5"/>
      <c r="CY753" s="5"/>
      <c r="CZ753" s="5"/>
      <c r="DA753" s="5"/>
      <c r="DB753" s="5"/>
      <c r="DC753" s="5"/>
      <c r="DD753" s="5"/>
      <c r="DE753" s="5"/>
      <c r="DF753" s="5"/>
      <c r="DG753" s="5"/>
      <c r="DH753" s="5"/>
      <c r="DI753" s="5"/>
      <c r="DJ753" s="5"/>
      <c r="DK753" s="5"/>
      <c r="DL753" s="5"/>
      <c r="DM753" s="5"/>
      <c r="DN753" s="5"/>
      <c r="DO753" s="5"/>
      <c r="DP753" s="5"/>
      <c r="DQ753" s="5"/>
      <c r="DR753" s="5"/>
      <c r="DS753" s="5"/>
      <c r="DT753" s="5"/>
      <c r="DU753" s="5"/>
    </row>
    <row r="754">
      <c r="A754" s="5"/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5"/>
      <c r="AI754" s="5"/>
      <c r="AJ754" s="5"/>
      <c r="AK754" s="5"/>
      <c r="AL754" s="5"/>
      <c r="AM754" s="5"/>
      <c r="AN754" s="5"/>
      <c r="AO754" s="5"/>
      <c r="AP754" s="5"/>
      <c r="AQ754" s="5"/>
      <c r="AR754" s="5"/>
      <c r="AS754" s="5"/>
      <c r="AT754" s="5"/>
      <c r="AU754" s="5"/>
      <c r="AV754" s="5"/>
      <c r="AW754" s="5"/>
      <c r="AX754" s="5"/>
      <c r="AY754" s="5"/>
      <c r="AZ754" s="5"/>
      <c r="BA754" s="5"/>
      <c r="BB754" s="5"/>
      <c r="BC754" s="5"/>
      <c r="BD754" s="5"/>
      <c r="BE754" s="5"/>
      <c r="BF754" s="5"/>
      <c r="BG754" s="5"/>
      <c r="BH754" s="5"/>
      <c r="BI754" s="5"/>
      <c r="BJ754" s="5"/>
      <c r="BK754" s="5"/>
      <c r="BL754" s="5"/>
      <c r="BM754" s="5"/>
      <c r="BN754" s="5"/>
      <c r="BO754" s="5"/>
      <c r="BP754" s="5"/>
      <c r="BQ754" s="5"/>
      <c r="BR754" s="5"/>
      <c r="BS754" s="5"/>
      <c r="BT754" s="5"/>
      <c r="BU754" s="5"/>
      <c r="BV754" s="5"/>
      <c r="BW754" s="5"/>
      <c r="BX754" s="5"/>
      <c r="BY754" s="5"/>
      <c r="BZ754" s="5"/>
      <c r="CA754" s="5"/>
      <c r="CB754" s="5"/>
      <c r="CC754" s="5"/>
      <c r="CD754" s="5"/>
      <c r="CE754" s="5"/>
      <c r="CF754" s="5"/>
      <c r="CG754" s="5"/>
      <c r="CH754" s="5"/>
      <c r="CI754" s="5"/>
      <c r="CJ754" s="5"/>
      <c r="CK754" s="5"/>
      <c r="CL754" s="5"/>
      <c r="CM754" s="5"/>
      <c r="CN754" s="5"/>
      <c r="CO754" s="5"/>
      <c r="CP754" s="5"/>
      <c r="CQ754" s="5"/>
      <c r="CR754" s="5"/>
      <c r="CS754" s="5"/>
      <c r="CT754" s="5"/>
      <c r="CU754" s="5"/>
      <c r="CV754" s="5"/>
      <c r="CW754" s="5"/>
      <c r="CX754" s="5"/>
      <c r="CY754" s="5"/>
      <c r="CZ754" s="5"/>
      <c r="DA754" s="5"/>
      <c r="DB754" s="5"/>
      <c r="DC754" s="5"/>
      <c r="DD754" s="5"/>
      <c r="DE754" s="5"/>
      <c r="DF754" s="5"/>
      <c r="DG754" s="5"/>
      <c r="DH754" s="5"/>
      <c r="DI754" s="5"/>
      <c r="DJ754" s="5"/>
      <c r="DK754" s="5"/>
      <c r="DL754" s="5"/>
      <c r="DM754" s="5"/>
      <c r="DN754" s="5"/>
      <c r="DO754" s="5"/>
      <c r="DP754" s="5"/>
      <c r="DQ754" s="5"/>
      <c r="DR754" s="5"/>
      <c r="DS754" s="5"/>
      <c r="DT754" s="5"/>
      <c r="DU754" s="5"/>
    </row>
    <row r="755">
      <c r="A755" s="5"/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5"/>
      <c r="AI755" s="5"/>
      <c r="AJ755" s="5"/>
      <c r="AK755" s="5"/>
      <c r="AL755" s="5"/>
      <c r="AM755" s="5"/>
      <c r="AN755" s="5"/>
      <c r="AO755" s="5"/>
      <c r="AP755" s="5"/>
      <c r="AQ755" s="5"/>
      <c r="AR755" s="5"/>
      <c r="AS755" s="5"/>
      <c r="AT755" s="5"/>
      <c r="AU755" s="5"/>
      <c r="AV755" s="5"/>
      <c r="AW755" s="5"/>
      <c r="AX755" s="5"/>
      <c r="AY755" s="5"/>
      <c r="AZ755" s="5"/>
      <c r="BA755" s="5"/>
      <c r="BB755" s="5"/>
      <c r="BC755" s="5"/>
      <c r="BD755" s="5"/>
      <c r="BE755" s="5"/>
      <c r="BF755" s="5"/>
      <c r="BG755" s="5"/>
      <c r="BH755" s="5"/>
      <c r="BI755" s="5"/>
      <c r="BJ755" s="5"/>
      <c r="BK755" s="5"/>
      <c r="BL755" s="5"/>
      <c r="BM755" s="5"/>
      <c r="BN755" s="5"/>
      <c r="BO755" s="5"/>
      <c r="BP755" s="5"/>
      <c r="BQ755" s="5"/>
      <c r="BR755" s="5"/>
      <c r="BS755" s="5"/>
      <c r="BT755" s="5"/>
      <c r="BU755" s="5"/>
      <c r="BV755" s="5"/>
      <c r="BW755" s="5"/>
      <c r="BX755" s="5"/>
      <c r="BY755" s="5"/>
      <c r="BZ755" s="5"/>
      <c r="CA755" s="5"/>
      <c r="CB755" s="5"/>
      <c r="CC755" s="5"/>
      <c r="CD755" s="5"/>
      <c r="CE755" s="5"/>
      <c r="CF755" s="5"/>
      <c r="CG755" s="5"/>
      <c r="CH755" s="5"/>
      <c r="CI755" s="5"/>
      <c r="CJ755" s="5"/>
      <c r="CK755" s="5"/>
      <c r="CL755" s="5"/>
      <c r="CM755" s="5"/>
      <c r="CN755" s="5"/>
      <c r="CO755" s="5"/>
      <c r="CP755" s="5"/>
      <c r="CQ755" s="5"/>
      <c r="CR755" s="5"/>
      <c r="CS755" s="5"/>
      <c r="CT755" s="5"/>
      <c r="CU755" s="5"/>
      <c r="CV755" s="5"/>
      <c r="CW755" s="5"/>
      <c r="CX755" s="5"/>
      <c r="CY755" s="5"/>
      <c r="CZ755" s="5"/>
      <c r="DA755" s="5"/>
      <c r="DB755" s="5"/>
      <c r="DC755" s="5"/>
      <c r="DD755" s="5"/>
      <c r="DE755" s="5"/>
      <c r="DF755" s="5"/>
      <c r="DG755" s="5"/>
      <c r="DH755" s="5"/>
      <c r="DI755" s="5"/>
      <c r="DJ755" s="5"/>
      <c r="DK755" s="5"/>
      <c r="DL755" s="5"/>
      <c r="DM755" s="5"/>
      <c r="DN755" s="5"/>
      <c r="DO755" s="5"/>
      <c r="DP755" s="5"/>
      <c r="DQ755" s="5"/>
      <c r="DR755" s="5"/>
      <c r="DS755" s="5"/>
      <c r="DT755" s="5"/>
      <c r="DU755" s="5"/>
    </row>
    <row r="756">
      <c r="A756" s="5"/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5"/>
      <c r="AI756" s="5"/>
      <c r="AJ756" s="5"/>
      <c r="AK756" s="5"/>
      <c r="AL756" s="5"/>
      <c r="AM756" s="5"/>
      <c r="AN756" s="5"/>
      <c r="AO756" s="5"/>
      <c r="AP756" s="5"/>
      <c r="AQ756" s="5"/>
      <c r="AR756" s="5"/>
      <c r="AS756" s="5"/>
      <c r="AT756" s="5"/>
      <c r="AU756" s="5"/>
      <c r="AV756" s="5"/>
      <c r="AW756" s="5"/>
      <c r="AX756" s="5"/>
      <c r="AY756" s="5"/>
      <c r="AZ756" s="5"/>
      <c r="BA756" s="5"/>
      <c r="BB756" s="5"/>
      <c r="BC756" s="5"/>
      <c r="BD756" s="5"/>
      <c r="BE756" s="5"/>
      <c r="BF756" s="5"/>
      <c r="BG756" s="5"/>
      <c r="BH756" s="5"/>
      <c r="BI756" s="5"/>
      <c r="BJ756" s="5"/>
      <c r="BK756" s="5"/>
      <c r="BL756" s="5"/>
      <c r="BM756" s="5"/>
      <c r="BN756" s="5"/>
      <c r="BO756" s="5"/>
      <c r="BP756" s="5"/>
      <c r="BQ756" s="5"/>
      <c r="BR756" s="5"/>
      <c r="BS756" s="5"/>
      <c r="BT756" s="5"/>
      <c r="BU756" s="5"/>
      <c r="BV756" s="5"/>
      <c r="BW756" s="5"/>
      <c r="BX756" s="5"/>
      <c r="BY756" s="5"/>
      <c r="BZ756" s="5"/>
      <c r="CA756" s="5"/>
      <c r="CB756" s="5"/>
      <c r="CC756" s="5"/>
      <c r="CD756" s="5"/>
      <c r="CE756" s="5"/>
      <c r="CF756" s="5"/>
      <c r="CG756" s="5"/>
      <c r="CH756" s="5"/>
      <c r="CI756" s="5"/>
      <c r="CJ756" s="5"/>
      <c r="CK756" s="5"/>
      <c r="CL756" s="5"/>
      <c r="CM756" s="5"/>
      <c r="CN756" s="5"/>
      <c r="CO756" s="5"/>
      <c r="CP756" s="5"/>
      <c r="CQ756" s="5"/>
      <c r="CR756" s="5"/>
      <c r="CS756" s="5"/>
      <c r="CT756" s="5"/>
      <c r="CU756" s="5"/>
      <c r="CV756" s="5"/>
      <c r="CW756" s="5"/>
      <c r="CX756" s="5"/>
      <c r="CY756" s="5"/>
      <c r="CZ756" s="5"/>
      <c r="DA756" s="5"/>
      <c r="DB756" s="5"/>
      <c r="DC756" s="5"/>
      <c r="DD756" s="5"/>
      <c r="DE756" s="5"/>
      <c r="DF756" s="5"/>
      <c r="DG756" s="5"/>
      <c r="DH756" s="5"/>
      <c r="DI756" s="5"/>
      <c r="DJ756" s="5"/>
      <c r="DK756" s="5"/>
      <c r="DL756" s="5"/>
      <c r="DM756" s="5"/>
      <c r="DN756" s="5"/>
      <c r="DO756" s="5"/>
      <c r="DP756" s="5"/>
      <c r="DQ756" s="5"/>
      <c r="DR756" s="5"/>
      <c r="DS756" s="5"/>
      <c r="DT756" s="5"/>
      <c r="DU756" s="5"/>
    </row>
    <row r="757">
      <c r="A757" s="5"/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5"/>
      <c r="AI757" s="5"/>
      <c r="AJ757" s="5"/>
      <c r="AK757" s="5"/>
      <c r="AL757" s="5"/>
      <c r="AM757" s="5"/>
      <c r="AN757" s="5"/>
      <c r="AO757" s="5"/>
      <c r="AP757" s="5"/>
      <c r="AQ757" s="5"/>
      <c r="AR757" s="5"/>
      <c r="AS757" s="5"/>
      <c r="AT757" s="5"/>
      <c r="AU757" s="5"/>
      <c r="AV757" s="5"/>
      <c r="AW757" s="5"/>
      <c r="AX757" s="5"/>
      <c r="AY757" s="5"/>
      <c r="AZ757" s="5"/>
      <c r="BA757" s="5"/>
      <c r="BB757" s="5"/>
      <c r="BC757" s="5"/>
      <c r="BD757" s="5"/>
      <c r="BE757" s="5"/>
      <c r="BF757" s="5"/>
      <c r="BG757" s="5"/>
      <c r="BH757" s="5"/>
      <c r="BI757" s="5"/>
      <c r="BJ757" s="5"/>
      <c r="BK757" s="5"/>
      <c r="BL757" s="5"/>
      <c r="BM757" s="5"/>
      <c r="BN757" s="5"/>
      <c r="BO757" s="5"/>
      <c r="BP757" s="5"/>
      <c r="BQ757" s="5"/>
      <c r="BR757" s="5"/>
      <c r="BS757" s="5"/>
      <c r="BT757" s="5"/>
      <c r="BU757" s="5"/>
      <c r="BV757" s="5"/>
      <c r="BW757" s="5"/>
      <c r="BX757" s="5"/>
      <c r="BY757" s="5"/>
      <c r="BZ757" s="5"/>
      <c r="CA757" s="5"/>
      <c r="CB757" s="5"/>
      <c r="CC757" s="5"/>
      <c r="CD757" s="5"/>
      <c r="CE757" s="5"/>
      <c r="CF757" s="5"/>
      <c r="CG757" s="5"/>
      <c r="CH757" s="5"/>
      <c r="CI757" s="5"/>
      <c r="CJ757" s="5"/>
      <c r="CK757" s="5"/>
      <c r="CL757" s="5"/>
      <c r="CM757" s="5"/>
      <c r="CN757" s="5"/>
      <c r="CO757" s="5"/>
      <c r="CP757" s="5"/>
      <c r="CQ757" s="5"/>
      <c r="CR757" s="5"/>
      <c r="CS757" s="5"/>
      <c r="CT757" s="5"/>
      <c r="CU757" s="5"/>
      <c r="CV757" s="5"/>
      <c r="CW757" s="5"/>
      <c r="CX757" s="5"/>
      <c r="CY757" s="5"/>
      <c r="CZ757" s="5"/>
      <c r="DA757" s="5"/>
      <c r="DB757" s="5"/>
      <c r="DC757" s="5"/>
      <c r="DD757" s="5"/>
      <c r="DE757" s="5"/>
      <c r="DF757" s="5"/>
      <c r="DG757" s="5"/>
      <c r="DH757" s="5"/>
      <c r="DI757" s="5"/>
      <c r="DJ757" s="5"/>
      <c r="DK757" s="5"/>
      <c r="DL757" s="5"/>
      <c r="DM757" s="5"/>
      <c r="DN757" s="5"/>
      <c r="DO757" s="5"/>
      <c r="DP757" s="5"/>
      <c r="DQ757" s="5"/>
      <c r="DR757" s="5"/>
      <c r="DS757" s="5"/>
      <c r="DT757" s="5"/>
      <c r="DU757" s="5"/>
    </row>
    <row r="758">
      <c r="A758" s="5"/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5"/>
      <c r="AI758" s="5"/>
      <c r="AJ758" s="5"/>
      <c r="AK758" s="5"/>
      <c r="AL758" s="5"/>
      <c r="AM758" s="5"/>
      <c r="AN758" s="5"/>
      <c r="AO758" s="5"/>
      <c r="AP758" s="5"/>
      <c r="AQ758" s="5"/>
      <c r="AR758" s="5"/>
      <c r="AS758" s="5"/>
      <c r="AT758" s="5"/>
      <c r="AU758" s="5"/>
      <c r="AV758" s="5"/>
      <c r="AW758" s="5"/>
      <c r="AX758" s="5"/>
      <c r="AY758" s="5"/>
      <c r="AZ758" s="5"/>
      <c r="BA758" s="5"/>
      <c r="BB758" s="5"/>
      <c r="BC758" s="5"/>
      <c r="BD758" s="5"/>
      <c r="BE758" s="5"/>
      <c r="BF758" s="5"/>
      <c r="BG758" s="5"/>
      <c r="BH758" s="5"/>
      <c r="BI758" s="5"/>
      <c r="BJ758" s="5"/>
      <c r="BK758" s="5"/>
      <c r="BL758" s="5"/>
      <c r="BM758" s="5"/>
      <c r="BN758" s="5"/>
      <c r="BO758" s="5"/>
      <c r="BP758" s="5"/>
      <c r="BQ758" s="5"/>
      <c r="BR758" s="5"/>
      <c r="BS758" s="5"/>
      <c r="BT758" s="5"/>
      <c r="BU758" s="5"/>
      <c r="BV758" s="5"/>
      <c r="BW758" s="5"/>
      <c r="BX758" s="5"/>
      <c r="BY758" s="5"/>
      <c r="BZ758" s="5"/>
      <c r="CA758" s="5"/>
      <c r="CB758" s="5"/>
      <c r="CC758" s="5"/>
      <c r="CD758" s="5"/>
      <c r="CE758" s="5"/>
      <c r="CF758" s="5"/>
      <c r="CG758" s="5"/>
      <c r="CH758" s="5"/>
      <c r="CI758" s="5"/>
      <c r="CJ758" s="5"/>
      <c r="CK758" s="5"/>
      <c r="CL758" s="5"/>
      <c r="CM758" s="5"/>
      <c r="CN758" s="5"/>
      <c r="CO758" s="5"/>
      <c r="CP758" s="5"/>
      <c r="CQ758" s="5"/>
      <c r="CR758" s="5"/>
      <c r="CS758" s="5"/>
      <c r="CT758" s="5"/>
      <c r="CU758" s="5"/>
      <c r="CV758" s="5"/>
      <c r="CW758" s="5"/>
      <c r="CX758" s="5"/>
      <c r="CY758" s="5"/>
      <c r="CZ758" s="5"/>
      <c r="DA758" s="5"/>
      <c r="DB758" s="5"/>
      <c r="DC758" s="5"/>
      <c r="DD758" s="5"/>
      <c r="DE758" s="5"/>
      <c r="DF758" s="5"/>
      <c r="DG758" s="5"/>
      <c r="DH758" s="5"/>
      <c r="DI758" s="5"/>
      <c r="DJ758" s="5"/>
      <c r="DK758" s="5"/>
      <c r="DL758" s="5"/>
      <c r="DM758" s="5"/>
      <c r="DN758" s="5"/>
      <c r="DO758" s="5"/>
      <c r="DP758" s="5"/>
      <c r="DQ758" s="5"/>
      <c r="DR758" s="5"/>
      <c r="DS758" s="5"/>
      <c r="DT758" s="5"/>
      <c r="DU758" s="5"/>
    </row>
    <row r="759">
      <c r="A759" s="5"/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5"/>
      <c r="AI759" s="5"/>
      <c r="AJ759" s="5"/>
      <c r="AK759" s="5"/>
      <c r="AL759" s="5"/>
      <c r="AM759" s="5"/>
      <c r="AN759" s="5"/>
      <c r="AO759" s="5"/>
      <c r="AP759" s="5"/>
      <c r="AQ759" s="5"/>
      <c r="AR759" s="5"/>
      <c r="AS759" s="5"/>
      <c r="AT759" s="5"/>
      <c r="AU759" s="5"/>
      <c r="AV759" s="5"/>
      <c r="AW759" s="5"/>
      <c r="AX759" s="5"/>
      <c r="AY759" s="5"/>
      <c r="AZ759" s="5"/>
      <c r="BA759" s="5"/>
      <c r="BB759" s="5"/>
      <c r="BC759" s="5"/>
      <c r="BD759" s="5"/>
      <c r="BE759" s="5"/>
      <c r="BF759" s="5"/>
      <c r="BG759" s="5"/>
      <c r="BH759" s="5"/>
      <c r="BI759" s="5"/>
      <c r="BJ759" s="5"/>
      <c r="BK759" s="5"/>
      <c r="BL759" s="5"/>
      <c r="BM759" s="5"/>
      <c r="BN759" s="5"/>
      <c r="BO759" s="5"/>
      <c r="BP759" s="5"/>
      <c r="BQ759" s="5"/>
      <c r="BR759" s="5"/>
      <c r="BS759" s="5"/>
      <c r="BT759" s="5"/>
      <c r="BU759" s="5"/>
      <c r="BV759" s="5"/>
      <c r="BW759" s="5"/>
      <c r="BX759" s="5"/>
      <c r="BY759" s="5"/>
      <c r="BZ759" s="5"/>
      <c r="CA759" s="5"/>
      <c r="CB759" s="5"/>
      <c r="CC759" s="5"/>
      <c r="CD759" s="5"/>
      <c r="CE759" s="5"/>
      <c r="CF759" s="5"/>
      <c r="CG759" s="5"/>
      <c r="CH759" s="5"/>
      <c r="CI759" s="5"/>
      <c r="CJ759" s="5"/>
      <c r="CK759" s="5"/>
      <c r="CL759" s="5"/>
      <c r="CM759" s="5"/>
      <c r="CN759" s="5"/>
      <c r="CO759" s="5"/>
      <c r="CP759" s="5"/>
      <c r="CQ759" s="5"/>
      <c r="CR759" s="5"/>
      <c r="CS759" s="5"/>
      <c r="CT759" s="5"/>
      <c r="CU759" s="5"/>
      <c r="CV759" s="5"/>
      <c r="CW759" s="5"/>
      <c r="CX759" s="5"/>
      <c r="CY759" s="5"/>
      <c r="CZ759" s="5"/>
      <c r="DA759" s="5"/>
      <c r="DB759" s="5"/>
      <c r="DC759" s="5"/>
      <c r="DD759" s="5"/>
      <c r="DE759" s="5"/>
      <c r="DF759" s="5"/>
      <c r="DG759" s="5"/>
      <c r="DH759" s="5"/>
      <c r="DI759" s="5"/>
      <c r="DJ759" s="5"/>
      <c r="DK759" s="5"/>
      <c r="DL759" s="5"/>
      <c r="DM759" s="5"/>
      <c r="DN759" s="5"/>
      <c r="DO759" s="5"/>
      <c r="DP759" s="5"/>
      <c r="DQ759" s="5"/>
      <c r="DR759" s="5"/>
      <c r="DS759" s="5"/>
      <c r="DT759" s="5"/>
      <c r="DU759" s="5"/>
    </row>
    <row r="760">
      <c r="A760" s="5"/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5"/>
      <c r="AI760" s="5"/>
      <c r="AJ760" s="5"/>
      <c r="AK760" s="5"/>
      <c r="AL760" s="5"/>
      <c r="AM760" s="5"/>
      <c r="AN760" s="5"/>
      <c r="AO760" s="5"/>
      <c r="AP760" s="5"/>
      <c r="AQ760" s="5"/>
      <c r="AR760" s="5"/>
      <c r="AS760" s="5"/>
      <c r="AT760" s="5"/>
      <c r="AU760" s="5"/>
      <c r="AV760" s="5"/>
      <c r="AW760" s="5"/>
      <c r="AX760" s="5"/>
      <c r="AY760" s="5"/>
      <c r="AZ760" s="5"/>
      <c r="BA760" s="5"/>
      <c r="BB760" s="5"/>
      <c r="BC760" s="5"/>
      <c r="BD760" s="5"/>
      <c r="BE760" s="5"/>
      <c r="BF760" s="5"/>
      <c r="BG760" s="5"/>
      <c r="BH760" s="5"/>
      <c r="BI760" s="5"/>
      <c r="BJ760" s="5"/>
      <c r="BK760" s="5"/>
      <c r="BL760" s="5"/>
      <c r="BM760" s="5"/>
      <c r="BN760" s="5"/>
      <c r="BO760" s="5"/>
      <c r="BP760" s="5"/>
      <c r="BQ760" s="5"/>
      <c r="BR760" s="5"/>
      <c r="BS760" s="5"/>
      <c r="BT760" s="5"/>
      <c r="BU760" s="5"/>
      <c r="BV760" s="5"/>
      <c r="BW760" s="5"/>
      <c r="BX760" s="5"/>
      <c r="BY760" s="5"/>
      <c r="BZ760" s="5"/>
      <c r="CA760" s="5"/>
      <c r="CB760" s="5"/>
      <c r="CC760" s="5"/>
      <c r="CD760" s="5"/>
      <c r="CE760" s="5"/>
      <c r="CF760" s="5"/>
      <c r="CG760" s="5"/>
      <c r="CH760" s="5"/>
      <c r="CI760" s="5"/>
      <c r="CJ760" s="5"/>
      <c r="CK760" s="5"/>
      <c r="CL760" s="5"/>
      <c r="CM760" s="5"/>
      <c r="CN760" s="5"/>
      <c r="CO760" s="5"/>
      <c r="CP760" s="5"/>
      <c r="CQ760" s="5"/>
      <c r="CR760" s="5"/>
      <c r="CS760" s="5"/>
      <c r="CT760" s="5"/>
      <c r="CU760" s="5"/>
      <c r="CV760" s="5"/>
      <c r="CW760" s="5"/>
      <c r="CX760" s="5"/>
      <c r="CY760" s="5"/>
      <c r="CZ760" s="5"/>
      <c r="DA760" s="5"/>
      <c r="DB760" s="5"/>
      <c r="DC760" s="5"/>
      <c r="DD760" s="5"/>
      <c r="DE760" s="5"/>
      <c r="DF760" s="5"/>
      <c r="DG760" s="5"/>
      <c r="DH760" s="5"/>
      <c r="DI760" s="5"/>
      <c r="DJ760" s="5"/>
      <c r="DK760" s="5"/>
      <c r="DL760" s="5"/>
      <c r="DM760" s="5"/>
      <c r="DN760" s="5"/>
      <c r="DO760" s="5"/>
      <c r="DP760" s="5"/>
      <c r="DQ760" s="5"/>
      <c r="DR760" s="5"/>
      <c r="DS760" s="5"/>
      <c r="DT760" s="5"/>
      <c r="DU760" s="5"/>
    </row>
    <row r="761">
      <c r="A761" s="5"/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5"/>
      <c r="AI761" s="5"/>
      <c r="AJ761" s="5"/>
      <c r="AK761" s="5"/>
      <c r="AL761" s="5"/>
      <c r="AM761" s="5"/>
      <c r="AN761" s="5"/>
      <c r="AO761" s="5"/>
      <c r="AP761" s="5"/>
      <c r="AQ761" s="5"/>
      <c r="AR761" s="5"/>
      <c r="AS761" s="5"/>
      <c r="AT761" s="5"/>
      <c r="AU761" s="5"/>
      <c r="AV761" s="5"/>
      <c r="AW761" s="5"/>
      <c r="AX761" s="5"/>
      <c r="AY761" s="5"/>
      <c r="AZ761" s="5"/>
      <c r="BA761" s="5"/>
      <c r="BB761" s="5"/>
      <c r="BC761" s="5"/>
      <c r="BD761" s="5"/>
      <c r="BE761" s="5"/>
      <c r="BF761" s="5"/>
      <c r="BG761" s="5"/>
      <c r="BH761" s="5"/>
      <c r="BI761" s="5"/>
      <c r="BJ761" s="5"/>
      <c r="BK761" s="5"/>
      <c r="BL761" s="5"/>
      <c r="BM761" s="5"/>
      <c r="BN761" s="5"/>
      <c r="BO761" s="5"/>
      <c r="BP761" s="5"/>
      <c r="BQ761" s="5"/>
      <c r="BR761" s="5"/>
      <c r="BS761" s="5"/>
      <c r="BT761" s="5"/>
      <c r="BU761" s="5"/>
      <c r="BV761" s="5"/>
      <c r="BW761" s="5"/>
      <c r="BX761" s="5"/>
      <c r="BY761" s="5"/>
      <c r="BZ761" s="5"/>
      <c r="CA761" s="5"/>
      <c r="CB761" s="5"/>
      <c r="CC761" s="5"/>
      <c r="CD761" s="5"/>
      <c r="CE761" s="5"/>
      <c r="CF761" s="5"/>
      <c r="CG761" s="5"/>
      <c r="CH761" s="5"/>
      <c r="CI761" s="5"/>
      <c r="CJ761" s="5"/>
      <c r="CK761" s="5"/>
      <c r="CL761" s="5"/>
      <c r="CM761" s="5"/>
      <c r="CN761" s="5"/>
      <c r="CO761" s="5"/>
      <c r="CP761" s="5"/>
      <c r="CQ761" s="5"/>
      <c r="CR761" s="5"/>
      <c r="CS761" s="5"/>
      <c r="CT761" s="5"/>
      <c r="CU761" s="5"/>
      <c r="CV761" s="5"/>
      <c r="CW761" s="5"/>
      <c r="CX761" s="5"/>
      <c r="CY761" s="5"/>
      <c r="CZ761" s="5"/>
      <c r="DA761" s="5"/>
      <c r="DB761" s="5"/>
      <c r="DC761" s="5"/>
      <c r="DD761" s="5"/>
      <c r="DE761" s="5"/>
      <c r="DF761" s="5"/>
      <c r="DG761" s="5"/>
      <c r="DH761" s="5"/>
      <c r="DI761" s="5"/>
      <c r="DJ761" s="5"/>
      <c r="DK761" s="5"/>
      <c r="DL761" s="5"/>
      <c r="DM761" s="5"/>
      <c r="DN761" s="5"/>
      <c r="DO761" s="5"/>
      <c r="DP761" s="5"/>
      <c r="DQ761" s="5"/>
      <c r="DR761" s="5"/>
      <c r="DS761" s="5"/>
      <c r="DT761" s="5"/>
      <c r="DU761" s="5"/>
    </row>
    <row r="762">
      <c r="A762" s="5"/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5"/>
      <c r="AI762" s="5"/>
      <c r="AJ762" s="5"/>
      <c r="AK762" s="5"/>
      <c r="AL762" s="5"/>
      <c r="AM762" s="5"/>
      <c r="AN762" s="5"/>
      <c r="AO762" s="5"/>
      <c r="AP762" s="5"/>
      <c r="AQ762" s="5"/>
      <c r="AR762" s="5"/>
      <c r="AS762" s="5"/>
      <c r="AT762" s="5"/>
      <c r="AU762" s="5"/>
      <c r="AV762" s="5"/>
      <c r="AW762" s="5"/>
      <c r="AX762" s="5"/>
      <c r="AY762" s="5"/>
      <c r="AZ762" s="5"/>
      <c r="BA762" s="5"/>
      <c r="BB762" s="5"/>
      <c r="BC762" s="5"/>
      <c r="BD762" s="5"/>
      <c r="BE762" s="5"/>
      <c r="BF762" s="5"/>
      <c r="BG762" s="5"/>
      <c r="BH762" s="5"/>
      <c r="BI762" s="5"/>
      <c r="BJ762" s="5"/>
      <c r="BK762" s="5"/>
      <c r="BL762" s="5"/>
      <c r="BM762" s="5"/>
      <c r="BN762" s="5"/>
      <c r="BO762" s="5"/>
      <c r="BP762" s="5"/>
      <c r="BQ762" s="5"/>
      <c r="BR762" s="5"/>
      <c r="BS762" s="5"/>
      <c r="BT762" s="5"/>
      <c r="BU762" s="5"/>
      <c r="BV762" s="5"/>
      <c r="BW762" s="5"/>
      <c r="BX762" s="5"/>
      <c r="BY762" s="5"/>
      <c r="BZ762" s="5"/>
      <c r="CA762" s="5"/>
      <c r="CB762" s="5"/>
      <c r="CC762" s="5"/>
      <c r="CD762" s="5"/>
      <c r="CE762" s="5"/>
      <c r="CF762" s="5"/>
      <c r="CG762" s="5"/>
      <c r="CH762" s="5"/>
      <c r="CI762" s="5"/>
      <c r="CJ762" s="5"/>
      <c r="CK762" s="5"/>
      <c r="CL762" s="5"/>
      <c r="CM762" s="5"/>
      <c r="CN762" s="5"/>
      <c r="CO762" s="5"/>
      <c r="CP762" s="5"/>
      <c r="CQ762" s="5"/>
      <c r="CR762" s="5"/>
      <c r="CS762" s="5"/>
      <c r="CT762" s="5"/>
      <c r="CU762" s="5"/>
      <c r="CV762" s="5"/>
      <c r="CW762" s="5"/>
      <c r="CX762" s="5"/>
      <c r="CY762" s="5"/>
      <c r="CZ762" s="5"/>
      <c r="DA762" s="5"/>
      <c r="DB762" s="5"/>
      <c r="DC762" s="5"/>
      <c r="DD762" s="5"/>
      <c r="DE762" s="5"/>
      <c r="DF762" s="5"/>
      <c r="DG762" s="5"/>
      <c r="DH762" s="5"/>
      <c r="DI762" s="5"/>
      <c r="DJ762" s="5"/>
      <c r="DK762" s="5"/>
      <c r="DL762" s="5"/>
      <c r="DM762" s="5"/>
      <c r="DN762" s="5"/>
      <c r="DO762" s="5"/>
      <c r="DP762" s="5"/>
      <c r="DQ762" s="5"/>
      <c r="DR762" s="5"/>
      <c r="DS762" s="5"/>
      <c r="DT762" s="5"/>
      <c r="DU762" s="5"/>
    </row>
    <row r="763">
      <c r="A763" s="5"/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5"/>
      <c r="AI763" s="5"/>
      <c r="AJ763" s="5"/>
      <c r="AK763" s="5"/>
      <c r="AL763" s="5"/>
      <c r="AM763" s="5"/>
      <c r="AN763" s="5"/>
      <c r="AO763" s="5"/>
      <c r="AP763" s="5"/>
      <c r="AQ763" s="5"/>
      <c r="AR763" s="5"/>
      <c r="AS763" s="5"/>
      <c r="AT763" s="5"/>
      <c r="AU763" s="5"/>
      <c r="AV763" s="5"/>
      <c r="AW763" s="5"/>
      <c r="AX763" s="5"/>
      <c r="AY763" s="5"/>
      <c r="AZ763" s="5"/>
      <c r="BA763" s="5"/>
      <c r="BB763" s="5"/>
      <c r="BC763" s="5"/>
      <c r="BD763" s="5"/>
      <c r="BE763" s="5"/>
      <c r="BF763" s="5"/>
      <c r="BG763" s="5"/>
      <c r="BH763" s="5"/>
      <c r="BI763" s="5"/>
      <c r="BJ763" s="5"/>
      <c r="BK763" s="5"/>
      <c r="BL763" s="5"/>
      <c r="BM763" s="5"/>
      <c r="BN763" s="5"/>
      <c r="BO763" s="5"/>
      <c r="BP763" s="5"/>
      <c r="BQ763" s="5"/>
      <c r="BR763" s="5"/>
      <c r="BS763" s="5"/>
      <c r="BT763" s="5"/>
      <c r="BU763" s="5"/>
      <c r="BV763" s="5"/>
      <c r="BW763" s="5"/>
      <c r="BX763" s="5"/>
      <c r="BY763" s="5"/>
      <c r="BZ763" s="5"/>
      <c r="CA763" s="5"/>
      <c r="CB763" s="5"/>
      <c r="CC763" s="5"/>
      <c r="CD763" s="5"/>
      <c r="CE763" s="5"/>
      <c r="CF763" s="5"/>
      <c r="CG763" s="5"/>
      <c r="CH763" s="5"/>
      <c r="CI763" s="5"/>
      <c r="CJ763" s="5"/>
      <c r="CK763" s="5"/>
      <c r="CL763" s="5"/>
      <c r="CM763" s="5"/>
      <c r="CN763" s="5"/>
      <c r="CO763" s="5"/>
      <c r="CP763" s="5"/>
      <c r="CQ763" s="5"/>
      <c r="CR763" s="5"/>
      <c r="CS763" s="5"/>
      <c r="CT763" s="5"/>
      <c r="CU763" s="5"/>
      <c r="CV763" s="5"/>
      <c r="CW763" s="5"/>
      <c r="CX763" s="5"/>
      <c r="CY763" s="5"/>
      <c r="CZ763" s="5"/>
      <c r="DA763" s="5"/>
      <c r="DB763" s="5"/>
      <c r="DC763" s="5"/>
      <c r="DD763" s="5"/>
      <c r="DE763" s="5"/>
      <c r="DF763" s="5"/>
      <c r="DG763" s="5"/>
      <c r="DH763" s="5"/>
      <c r="DI763" s="5"/>
      <c r="DJ763" s="5"/>
      <c r="DK763" s="5"/>
      <c r="DL763" s="5"/>
      <c r="DM763" s="5"/>
      <c r="DN763" s="5"/>
      <c r="DO763" s="5"/>
      <c r="DP763" s="5"/>
      <c r="DQ763" s="5"/>
      <c r="DR763" s="5"/>
      <c r="DS763" s="5"/>
      <c r="DT763" s="5"/>
      <c r="DU763" s="5"/>
    </row>
    <row r="764">
      <c r="A764" s="5"/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5"/>
      <c r="AI764" s="5"/>
      <c r="AJ764" s="5"/>
      <c r="AK764" s="5"/>
      <c r="AL764" s="5"/>
      <c r="AM764" s="5"/>
      <c r="AN764" s="5"/>
      <c r="AO764" s="5"/>
      <c r="AP764" s="5"/>
      <c r="AQ764" s="5"/>
      <c r="AR764" s="5"/>
      <c r="AS764" s="5"/>
      <c r="AT764" s="5"/>
      <c r="AU764" s="5"/>
      <c r="AV764" s="5"/>
      <c r="AW764" s="5"/>
      <c r="AX764" s="5"/>
      <c r="AY764" s="5"/>
      <c r="AZ764" s="5"/>
      <c r="BA764" s="5"/>
      <c r="BB764" s="5"/>
      <c r="BC764" s="5"/>
      <c r="BD764" s="5"/>
      <c r="BE764" s="5"/>
      <c r="BF764" s="5"/>
      <c r="BG764" s="5"/>
      <c r="BH764" s="5"/>
      <c r="BI764" s="5"/>
      <c r="BJ764" s="5"/>
      <c r="BK764" s="5"/>
      <c r="BL764" s="5"/>
      <c r="BM764" s="5"/>
      <c r="BN764" s="5"/>
      <c r="BO764" s="5"/>
      <c r="BP764" s="5"/>
      <c r="BQ764" s="5"/>
      <c r="BR764" s="5"/>
      <c r="BS764" s="5"/>
      <c r="BT764" s="5"/>
      <c r="BU764" s="5"/>
      <c r="BV764" s="5"/>
      <c r="BW764" s="5"/>
      <c r="BX764" s="5"/>
      <c r="BY764" s="5"/>
      <c r="BZ764" s="5"/>
      <c r="CA764" s="5"/>
      <c r="CB764" s="5"/>
      <c r="CC764" s="5"/>
      <c r="CD764" s="5"/>
      <c r="CE764" s="5"/>
      <c r="CF764" s="5"/>
      <c r="CG764" s="5"/>
      <c r="CH764" s="5"/>
      <c r="CI764" s="5"/>
      <c r="CJ764" s="5"/>
      <c r="CK764" s="5"/>
      <c r="CL764" s="5"/>
      <c r="CM764" s="5"/>
      <c r="CN764" s="5"/>
      <c r="CO764" s="5"/>
      <c r="CP764" s="5"/>
      <c r="CQ764" s="5"/>
      <c r="CR764" s="5"/>
      <c r="CS764" s="5"/>
      <c r="CT764" s="5"/>
      <c r="CU764" s="5"/>
      <c r="CV764" s="5"/>
      <c r="CW764" s="5"/>
      <c r="CX764" s="5"/>
      <c r="CY764" s="5"/>
      <c r="CZ764" s="5"/>
      <c r="DA764" s="5"/>
      <c r="DB764" s="5"/>
      <c r="DC764" s="5"/>
      <c r="DD764" s="5"/>
      <c r="DE764" s="5"/>
      <c r="DF764" s="5"/>
      <c r="DG764" s="5"/>
      <c r="DH764" s="5"/>
      <c r="DI764" s="5"/>
      <c r="DJ764" s="5"/>
      <c r="DK764" s="5"/>
      <c r="DL764" s="5"/>
      <c r="DM764" s="5"/>
      <c r="DN764" s="5"/>
      <c r="DO764" s="5"/>
      <c r="DP764" s="5"/>
      <c r="DQ764" s="5"/>
      <c r="DR764" s="5"/>
      <c r="DS764" s="5"/>
      <c r="DT764" s="5"/>
      <c r="DU764" s="5"/>
    </row>
    <row r="765">
      <c r="A765" s="5"/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5"/>
      <c r="AI765" s="5"/>
      <c r="AJ765" s="5"/>
      <c r="AK765" s="5"/>
      <c r="AL765" s="5"/>
      <c r="AM765" s="5"/>
      <c r="AN765" s="5"/>
      <c r="AO765" s="5"/>
      <c r="AP765" s="5"/>
      <c r="AQ765" s="5"/>
      <c r="AR765" s="5"/>
      <c r="AS765" s="5"/>
      <c r="AT765" s="5"/>
      <c r="AU765" s="5"/>
      <c r="AV765" s="5"/>
      <c r="AW765" s="5"/>
      <c r="AX765" s="5"/>
      <c r="AY765" s="5"/>
      <c r="AZ765" s="5"/>
      <c r="BA765" s="5"/>
      <c r="BB765" s="5"/>
      <c r="BC765" s="5"/>
      <c r="BD765" s="5"/>
      <c r="BE765" s="5"/>
      <c r="BF765" s="5"/>
      <c r="BG765" s="5"/>
      <c r="BH765" s="5"/>
      <c r="BI765" s="5"/>
      <c r="BJ765" s="5"/>
      <c r="BK765" s="5"/>
      <c r="BL765" s="5"/>
      <c r="BM765" s="5"/>
      <c r="BN765" s="5"/>
      <c r="BO765" s="5"/>
      <c r="BP765" s="5"/>
      <c r="BQ765" s="5"/>
      <c r="BR765" s="5"/>
      <c r="BS765" s="5"/>
      <c r="BT765" s="5"/>
      <c r="BU765" s="5"/>
      <c r="BV765" s="5"/>
      <c r="BW765" s="5"/>
      <c r="BX765" s="5"/>
      <c r="BY765" s="5"/>
      <c r="BZ765" s="5"/>
      <c r="CA765" s="5"/>
      <c r="CB765" s="5"/>
      <c r="CC765" s="5"/>
      <c r="CD765" s="5"/>
      <c r="CE765" s="5"/>
      <c r="CF765" s="5"/>
      <c r="CG765" s="5"/>
      <c r="CH765" s="5"/>
      <c r="CI765" s="5"/>
      <c r="CJ765" s="5"/>
      <c r="CK765" s="5"/>
      <c r="CL765" s="5"/>
      <c r="CM765" s="5"/>
      <c r="CN765" s="5"/>
      <c r="CO765" s="5"/>
      <c r="CP765" s="5"/>
      <c r="CQ765" s="5"/>
      <c r="CR765" s="5"/>
      <c r="CS765" s="5"/>
      <c r="CT765" s="5"/>
      <c r="CU765" s="5"/>
      <c r="CV765" s="5"/>
      <c r="CW765" s="5"/>
      <c r="CX765" s="5"/>
      <c r="CY765" s="5"/>
      <c r="CZ765" s="5"/>
      <c r="DA765" s="5"/>
      <c r="DB765" s="5"/>
      <c r="DC765" s="5"/>
      <c r="DD765" s="5"/>
      <c r="DE765" s="5"/>
      <c r="DF765" s="5"/>
      <c r="DG765" s="5"/>
      <c r="DH765" s="5"/>
      <c r="DI765" s="5"/>
      <c r="DJ765" s="5"/>
      <c r="DK765" s="5"/>
      <c r="DL765" s="5"/>
      <c r="DM765" s="5"/>
      <c r="DN765" s="5"/>
      <c r="DO765" s="5"/>
      <c r="DP765" s="5"/>
      <c r="DQ765" s="5"/>
      <c r="DR765" s="5"/>
      <c r="DS765" s="5"/>
      <c r="DT765" s="5"/>
      <c r="DU765" s="5"/>
    </row>
    <row r="766">
      <c r="A766" s="5"/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5"/>
      <c r="AI766" s="5"/>
      <c r="AJ766" s="5"/>
      <c r="AK766" s="5"/>
      <c r="AL766" s="5"/>
      <c r="AM766" s="5"/>
      <c r="AN766" s="5"/>
      <c r="AO766" s="5"/>
      <c r="AP766" s="5"/>
      <c r="AQ766" s="5"/>
      <c r="AR766" s="5"/>
      <c r="AS766" s="5"/>
      <c r="AT766" s="5"/>
      <c r="AU766" s="5"/>
      <c r="AV766" s="5"/>
      <c r="AW766" s="5"/>
      <c r="AX766" s="5"/>
      <c r="AY766" s="5"/>
      <c r="AZ766" s="5"/>
      <c r="BA766" s="5"/>
      <c r="BB766" s="5"/>
      <c r="BC766" s="5"/>
      <c r="BD766" s="5"/>
      <c r="BE766" s="5"/>
      <c r="BF766" s="5"/>
      <c r="BG766" s="5"/>
      <c r="BH766" s="5"/>
      <c r="BI766" s="5"/>
      <c r="BJ766" s="5"/>
      <c r="BK766" s="5"/>
      <c r="BL766" s="5"/>
      <c r="BM766" s="5"/>
      <c r="BN766" s="5"/>
      <c r="BO766" s="5"/>
      <c r="BP766" s="5"/>
      <c r="BQ766" s="5"/>
      <c r="BR766" s="5"/>
      <c r="BS766" s="5"/>
      <c r="BT766" s="5"/>
      <c r="BU766" s="5"/>
      <c r="BV766" s="5"/>
      <c r="BW766" s="5"/>
      <c r="BX766" s="5"/>
      <c r="BY766" s="5"/>
      <c r="BZ766" s="5"/>
      <c r="CA766" s="5"/>
      <c r="CB766" s="5"/>
      <c r="CC766" s="5"/>
      <c r="CD766" s="5"/>
      <c r="CE766" s="5"/>
      <c r="CF766" s="5"/>
      <c r="CG766" s="5"/>
      <c r="CH766" s="5"/>
      <c r="CI766" s="5"/>
      <c r="CJ766" s="5"/>
      <c r="CK766" s="5"/>
      <c r="CL766" s="5"/>
      <c r="CM766" s="5"/>
      <c r="CN766" s="5"/>
      <c r="CO766" s="5"/>
      <c r="CP766" s="5"/>
      <c r="CQ766" s="5"/>
      <c r="CR766" s="5"/>
      <c r="CS766" s="5"/>
      <c r="CT766" s="5"/>
      <c r="CU766" s="5"/>
      <c r="CV766" s="5"/>
      <c r="CW766" s="5"/>
      <c r="CX766" s="5"/>
      <c r="CY766" s="5"/>
      <c r="CZ766" s="5"/>
      <c r="DA766" s="5"/>
      <c r="DB766" s="5"/>
      <c r="DC766" s="5"/>
      <c r="DD766" s="5"/>
      <c r="DE766" s="5"/>
      <c r="DF766" s="5"/>
      <c r="DG766" s="5"/>
      <c r="DH766" s="5"/>
      <c r="DI766" s="5"/>
      <c r="DJ766" s="5"/>
      <c r="DK766" s="5"/>
      <c r="DL766" s="5"/>
      <c r="DM766" s="5"/>
      <c r="DN766" s="5"/>
      <c r="DO766" s="5"/>
      <c r="DP766" s="5"/>
      <c r="DQ766" s="5"/>
      <c r="DR766" s="5"/>
      <c r="DS766" s="5"/>
      <c r="DT766" s="5"/>
      <c r="DU766" s="5"/>
    </row>
    <row r="767">
      <c r="A767" s="5"/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5"/>
      <c r="AI767" s="5"/>
      <c r="AJ767" s="5"/>
      <c r="AK767" s="5"/>
      <c r="AL767" s="5"/>
      <c r="AM767" s="5"/>
      <c r="AN767" s="5"/>
      <c r="AO767" s="5"/>
      <c r="AP767" s="5"/>
      <c r="AQ767" s="5"/>
      <c r="AR767" s="5"/>
      <c r="AS767" s="5"/>
      <c r="AT767" s="5"/>
      <c r="AU767" s="5"/>
      <c r="AV767" s="5"/>
      <c r="AW767" s="5"/>
      <c r="AX767" s="5"/>
      <c r="AY767" s="5"/>
      <c r="AZ767" s="5"/>
      <c r="BA767" s="5"/>
      <c r="BB767" s="5"/>
      <c r="BC767" s="5"/>
      <c r="BD767" s="5"/>
      <c r="BE767" s="5"/>
      <c r="BF767" s="5"/>
      <c r="BG767" s="5"/>
      <c r="BH767" s="5"/>
      <c r="BI767" s="5"/>
      <c r="BJ767" s="5"/>
      <c r="BK767" s="5"/>
      <c r="BL767" s="5"/>
      <c r="BM767" s="5"/>
      <c r="BN767" s="5"/>
      <c r="BO767" s="5"/>
      <c r="BP767" s="5"/>
      <c r="BQ767" s="5"/>
      <c r="BR767" s="5"/>
      <c r="BS767" s="5"/>
      <c r="BT767" s="5"/>
      <c r="BU767" s="5"/>
      <c r="BV767" s="5"/>
      <c r="BW767" s="5"/>
      <c r="BX767" s="5"/>
      <c r="BY767" s="5"/>
      <c r="BZ767" s="5"/>
      <c r="CA767" s="5"/>
      <c r="CB767" s="5"/>
      <c r="CC767" s="5"/>
      <c r="CD767" s="5"/>
      <c r="CE767" s="5"/>
      <c r="CF767" s="5"/>
      <c r="CG767" s="5"/>
      <c r="CH767" s="5"/>
      <c r="CI767" s="5"/>
      <c r="CJ767" s="5"/>
      <c r="CK767" s="5"/>
      <c r="CL767" s="5"/>
      <c r="CM767" s="5"/>
      <c r="CN767" s="5"/>
      <c r="CO767" s="5"/>
      <c r="CP767" s="5"/>
      <c r="CQ767" s="5"/>
      <c r="CR767" s="5"/>
      <c r="CS767" s="5"/>
      <c r="CT767" s="5"/>
      <c r="CU767" s="5"/>
      <c r="CV767" s="5"/>
      <c r="CW767" s="5"/>
      <c r="CX767" s="5"/>
      <c r="CY767" s="5"/>
      <c r="CZ767" s="5"/>
      <c r="DA767" s="5"/>
      <c r="DB767" s="5"/>
      <c r="DC767" s="5"/>
      <c r="DD767" s="5"/>
      <c r="DE767" s="5"/>
      <c r="DF767" s="5"/>
      <c r="DG767" s="5"/>
      <c r="DH767" s="5"/>
      <c r="DI767" s="5"/>
      <c r="DJ767" s="5"/>
      <c r="DK767" s="5"/>
      <c r="DL767" s="5"/>
      <c r="DM767" s="5"/>
      <c r="DN767" s="5"/>
      <c r="DO767" s="5"/>
      <c r="DP767" s="5"/>
      <c r="DQ767" s="5"/>
      <c r="DR767" s="5"/>
      <c r="DS767" s="5"/>
      <c r="DT767" s="5"/>
      <c r="DU767" s="5"/>
    </row>
    <row r="768">
      <c r="A768" s="5"/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5"/>
      <c r="AI768" s="5"/>
      <c r="AJ768" s="5"/>
      <c r="AK768" s="5"/>
      <c r="AL768" s="5"/>
      <c r="AM768" s="5"/>
      <c r="AN768" s="5"/>
      <c r="AO768" s="5"/>
      <c r="AP768" s="5"/>
      <c r="AQ768" s="5"/>
      <c r="AR768" s="5"/>
      <c r="AS768" s="5"/>
      <c r="AT768" s="5"/>
      <c r="AU768" s="5"/>
      <c r="AV768" s="5"/>
      <c r="AW768" s="5"/>
      <c r="AX768" s="5"/>
      <c r="AY768" s="5"/>
      <c r="AZ768" s="5"/>
      <c r="BA768" s="5"/>
      <c r="BB768" s="5"/>
      <c r="BC768" s="5"/>
      <c r="BD768" s="5"/>
      <c r="BE768" s="5"/>
      <c r="BF768" s="5"/>
      <c r="BG768" s="5"/>
      <c r="BH768" s="5"/>
      <c r="BI768" s="5"/>
      <c r="BJ768" s="5"/>
      <c r="BK768" s="5"/>
      <c r="BL768" s="5"/>
      <c r="BM768" s="5"/>
      <c r="BN768" s="5"/>
      <c r="BO768" s="5"/>
      <c r="BP768" s="5"/>
      <c r="BQ768" s="5"/>
      <c r="BR768" s="5"/>
      <c r="BS768" s="5"/>
      <c r="BT768" s="5"/>
      <c r="BU768" s="5"/>
      <c r="BV768" s="5"/>
      <c r="BW768" s="5"/>
      <c r="BX768" s="5"/>
      <c r="BY768" s="5"/>
      <c r="BZ768" s="5"/>
      <c r="CA768" s="5"/>
      <c r="CB768" s="5"/>
      <c r="CC768" s="5"/>
      <c r="CD768" s="5"/>
      <c r="CE768" s="5"/>
      <c r="CF768" s="5"/>
      <c r="CG768" s="5"/>
      <c r="CH768" s="5"/>
      <c r="CI768" s="5"/>
      <c r="CJ768" s="5"/>
      <c r="CK768" s="5"/>
      <c r="CL768" s="5"/>
      <c r="CM768" s="5"/>
      <c r="CN768" s="5"/>
      <c r="CO768" s="5"/>
      <c r="CP768" s="5"/>
      <c r="CQ768" s="5"/>
      <c r="CR768" s="5"/>
      <c r="CS768" s="5"/>
      <c r="CT768" s="5"/>
      <c r="CU768" s="5"/>
      <c r="CV768" s="5"/>
      <c r="CW768" s="5"/>
      <c r="CX768" s="5"/>
      <c r="CY768" s="5"/>
      <c r="CZ768" s="5"/>
      <c r="DA768" s="5"/>
      <c r="DB768" s="5"/>
      <c r="DC768" s="5"/>
      <c r="DD768" s="5"/>
      <c r="DE768" s="5"/>
      <c r="DF768" s="5"/>
      <c r="DG768" s="5"/>
      <c r="DH768" s="5"/>
      <c r="DI768" s="5"/>
      <c r="DJ768" s="5"/>
      <c r="DK768" s="5"/>
      <c r="DL768" s="5"/>
      <c r="DM768" s="5"/>
      <c r="DN768" s="5"/>
      <c r="DO768" s="5"/>
      <c r="DP768" s="5"/>
      <c r="DQ768" s="5"/>
      <c r="DR768" s="5"/>
      <c r="DS768" s="5"/>
      <c r="DT768" s="5"/>
      <c r="DU768" s="5"/>
    </row>
    <row r="769">
      <c r="A769" s="5"/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5"/>
      <c r="AI769" s="5"/>
      <c r="AJ769" s="5"/>
      <c r="AK769" s="5"/>
      <c r="AL769" s="5"/>
      <c r="AM769" s="5"/>
      <c r="AN769" s="5"/>
      <c r="AO769" s="5"/>
      <c r="AP769" s="5"/>
      <c r="AQ769" s="5"/>
      <c r="AR769" s="5"/>
      <c r="AS769" s="5"/>
      <c r="AT769" s="5"/>
      <c r="AU769" s="5"/>
      <c r="AV769" s="5"/>
      <c r="AW769" s="5"/>
      <c r="AX769" s="5"/>
      <c r="AY769" s="5"/>
      <c r="AZ769" s="5"/>
      <c r="BA769" s="5"/>
      <c r="BB769" s="5"/>
      <c r="BC769" s="5"/>
      <c r="BD769" s="5"/>
      <c r="BE769" s="5"/>
      <c r="BF769" s="5"/>
      <c r="BG769" s="5"/>
      <c r="BH769" s="5"/>
      <c r="BI769" s="5"/>
      <c r="BJ769" s="5"/>
      <c r="BK769" s="5"/>
      <c r="BL769" s="5"/>
      <c r="BM769" s="5"/>
      <c r="BN769" s="5"/>
      <c r="BO769" s="5"/>
      <c r="BP769" s="5"/>
      <c r="BQ769" s="5"/>
      <c r="BR769" s="5"/>
      <c r="BS769" s="5"/>
      <c r="BT769" s="5"/>
      <c r="BU769" s="5"/>
      <c r="BV769" s="5"/>
      <c r="BW769" s="5"/>
      <c r="BX769" s="5"/>
      <c r="BY769" s="5"/>
      <c r="BZ769" s="5"/>
      <c r="CA769" s="5"/>
      <c r="CB769" s="5"/>
      <c r="CC769" s="5"/>
      <c r="CD769" s="5"/>
      <c r="CE769" s="5"/>
      <c r="CF769" s="5"/>
      <c r="CG769" s="5"/>
      <c r="CH769" s="5"/>
      <c r="CI769" s="5"/>
      <c r="CJ769" s="5"/>
      <c r="CK769" s="5"/>
      <c r="CL769" s="5"/>
      <c r="CM769" s="5"/>
      <c r="CN769" s="5"/>
      <c r="CO769" s="5"/>
      <c r="CP769" s="5"/>
      <c r="CQ769" s="5"/>
      <c r="CR769" s="5"/>
      <c r="CS769" s="5"/>
      <c r="CT769" s="5"/>
      <c r="CU769" s="5"/>
      <c r="CV769" s="5"/>
      <c r="CW769" s="5"/>
      <c r="CX769" s="5"/>
      <c r="CY769" s="5"/>
      <c r="CZ769" s="5"/>
      <c r="DA769" s="5"/>
      <c r="DB769" s="5"/>
      <c r="DC769" s="5"/>
      <c r="DD769" s="5"/>
      <c r="DE769" s="5"/>
      <c r="DF769" s="5"/>
      <c r="DG769" s="5"/>
      <c r="DH769" s="5"/>
      <c r="DI769" s="5"/>
      <c r="DJ769" s="5"/>
      <c r="DK769" s="5"/>
      <c r="DL769" s="5"/>
      <c r="DM769" s="5"/>
      <c r="DN769" s="5"/>
      <c r="DO769" s="5"/>
      <c r="DP769" s="5"/>
      <c r="DQ769" s="5"/>
      <c r="DR769" s="5"/>
      <c r="DS769" s="5"/>
      <c r="DT769" s="5"/>
      <c r="DU769" s="5"/>
    </row>
    <row r="770">
      <c r="A770" s="5"/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5"/>
      <c r="AI770" s="5"/>
      <c r="AJ770" s="5"/>
      <c r="AK770" s="5"/>
      <c r="AL770" s="5"/>
      <c r="AM770" s="5"/>
      <c r="AN770" s="5"/>
      <c r="AO770" s="5"/>
      <c r="AP770" s="5"/>
      <c r="AQ770" s="5"/>
      <c r="AR770" s="5"/>
      <c r="AS770" s="5"/>
      <c r="AT770" s="5"/>
      <c r="AU770" s="5"/>
      <c r="AV770" s="5"/>
      <c r="AW770" s="5"/>
      <c r="AX770" s="5"/>
      <c r="AY770" s="5"/>
      <c r="AZ770" s="5"/>
      <c r="BA770" s="5"/>
      <c r="BB770" s="5"/>
      <c r="BC770" s="5"/>
      <c r="BD770" s="5"/>
      <c r="BE770" s="5"/>
      <c r="BF770" s="5"/>
      <c r="BG770" s="5"/>
      <c r="BH770" s="5"/>
      <c r="BI770" s="5"/>
      <c r="BJ770" s="5"/>
      <c r="BK770" s="5"/>
      <c r="BL770" s="5"/>
      <c r="BM770" s="5"/>
      <c r="BN770" s="5"/>
      <c r="BO770" s="5"/>
      <c r="BP770" s="5"/>
      <c r="BQ770" s="5"/>
      <c r="BR770" s="5"/>
      <c r="BS770" s="5"/>
      <c r="BT770" s="5"/>
      <c r="BU770" s="5"/>
      <c r="BV770" s="5"/>
      <c r="BW770" s="5"/>
      <c r="BX770" s="5"/>
      <c r="BY770" s="5"/>
      <c r="BZ770" s="5"/>
      <c r="CA770" s="5"/>
      <c r="CB770" s="5"/>
      <c r="CC770" s="5"/>
      <c r="CD770" s="5"/>
      <c r="CE770" s="5"/>
      <c r="CF770" s="5"/>
      <c r="CG770" s="5"/>
      <c r="CH770" s="5"/>
      <c r="CI770" s="5"/>
      <c r="CJ770" s="5"/>
      <c r="CK770" s="5"/>
      <c r="CL770" s="5"/>
      <c r="CM770" s="5"/>
      <c r="CN770" s="5"/>
      <c r="CO770" s="5"/>
      <c r="CP770" s="5"/>
      <c r="CQ770" s="5"/>
      <c r="CR770" s="5"/>
      <c r="CS770" s="5"/>
      <c r="CT770" s="5"/>
      <c r="CU770" s="5"/>
      <c r="CV770" s="5"/>
      <c r="CW770" s="5"/>
      <c r="CX770" s="5"/>
      <c r="CY770" s="5"/>
      <c r="CZ770" s="5"/>
      <c r="DA770" s="5"/>
      <c r="DB770" s="5"/>
      <c r="DC770" s="5"/>
      <c r="DD770" s="5"/>
      <c r="DE770" s="5"/>
      <c r="DF770" s="5"/>
      <c r="DG770" s="5"/>
      <c r="DH770" s="5"/>
      <c r="DI770" s="5"/>
      <c r="DJ770" s="5"/>
      <c r="DK770" s="5"/>
      <c r="DL770" s="5"/>
      <c r="DM770" s="5"/>
      <c r="DN770" s="5"/>
      <c r="DO770" s="5"/>
      <c r="DP770" s="5"/>
      <c r="DQ770" s="5"/>
      <c r="DR770" s="5"/>
      <c r="DS770" s="5"/>
      <c r="DT770" s="5"/>
      <c r="DU770" s="5"/>
    </row>
    <row r="771">
      <c r="A771" s="5"/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5"/>
      <c r="AI771" s="5"/>
      <c r="AJ771" s="5"/>
      <c r="AK771" s="5"/>
      <c r="AL771" s="5"/>
      <c r="AM771" s="5"/>
      <c r="AN771" s="5"/>
      <c r="AO771" s="5"/>
      <c r="AP771" s="5"/>
      <c r="AQ771" s="5"/>
      <c r="AR771" s="5"/>
      <c r="AS771" s="5"/>
      <c r="AT771" s="5"/>
      <c r="AU771" s="5"/>
      <c r="AV771" s="5"/>
      <c r="AW771" s="5"/>
      <c r="AX771" s="5"/>
      <c r="AY771" s="5"/>
      <c r="AZ771" s="5"/>
      <c r="BA771" s="5"/>
      <c r="BB771" s="5"/>
      <c r="BC771" s="5"/>
      <c r="BD771" s="5"/>
      <c r="BE771" s="5"/>
      <c r="BF771" s="5"/>
      <c r="BG771" s="5"/>
      <c r="BH771" s="5"/>
      <c r="BI771" s="5"/>
      <c r="BJ771" s="5"/>
      <c r="BK771" s="5"/>
      <c r="BL771" s="5"/>
      <c r="BM771" s="5"/>
      <c r="BN771" s="5"/>
      <c r="BO771" s="5"/>
      <c r="BP771" s="5"/>
      <c r="BQ771" s="5"/>
      <c r="BR771" s="5"/>
      <c r="BS771" s="5"/>
      <c r="BT771" s="5"/>
      <c r="BU771" s="5"/>
      <c r="BV771" s="5"/>
      <c r="BW771" s="5"/>
      <c r="BX771" s="5"/>
      <c r="BY771" s="5"/>
      <c r="BZ771" s="5"/>
      <c r="CA771" s="5"/>
      <c r="CB771" s="5"/>
      <c r="CC771" s="5"/>
      <c r="CD771" s="5"/>
      <c r="CE771" s="5"/>
      <c r="CF771" s="5"/>
      <c r="CG771" s="5"/>
      <c r="CH771" s="5"/>
      <c r="CI771" s="5"/>
      <c r="CJ771" s="5"/>
      <c r="CK771" s="5"/>
      <c r="CL771" s="5"/>
      <c r="CM771" s="5"/>
      <c r="CN771" s="5"/>
      <c r="CO771" s="5"/>
      <c r="CP771" s="5"/>
      <c r="CQ771" s="5"/>
      <c r="CR771" s="5"/>
      <c r="CS771" s="5"/>
      <c r="CT771" s="5"/>
      <c r="CU771" s="5"/>
      <c r="CV771" s="5"/>
      <c r="CW771" s="5"/>
      <c r="CX771" s="5"/>
      <c r="CY771" s="5"/>
      <c r="CZ771" s="5"/>
      <c r="DA771" s="5"/>
      <c r="DB771" s="5"/>
      <c r="DC771" s="5"/>
      <c r="DD771" s="5"/>
      <c r="DE771" s="5"/>
      <c r="DF771" s="5"/>
      <c r="DG771" s="5"/>
      <c r="DH771" s="5"/>
      <c r="DI771" s="5"/>
      <c r="DJ771" s="5"/>
      <c r="DK771" s="5"/>
      <c r="DL771" s="5"/>
      <c r="DM771" s="5"/>
      <c r="DN771" s="5"/>
      <c r="DO771" s="5"/>
      <c r="DP771" s="5"/>
      <c r="DQ771" s="5"/>
      <c r="DR771" s="5"/>
      <c r="DS771" s="5"/>
      <c r="DT771" s="5"/>
      <c r="DU771" s="5"/>
    </row>
    <row r="772">
      <c r="A772" s="5"/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5"/>
      <c r="AI772" s="5"/>
      <c r="AJ772" s="5"/>
      <c r="AK772" s="5"/>
      <c r="AL772" s="5"/>
      <c r="AM772" s="5"/>
      <c r="AN772" s="5"/>
      <c r="AO772" s="5"/>
      <c r="AP772" s="5"/>
      <c r="AQ772" s="5"/>
      <c r="AR772" s="5"/>
      <c r="AS772" s="5"/>
      <c r="AT772" s="5"/>
      <c r="AU772" s="5"/>
      <c r="AV772" s="5"/>
      <c r="AW772" s="5"/>
      <c r="AX772" s="5"/>
      <c r="AY772" s="5"/>
      <c r="AZ772" s="5"/>
      <c r="BA772" s="5"/>
      <c r="BB772" s="5"/>
      <c r="BC772" s="5"/>
      <c r="BD772" s="5"/>
      <c r="BE772" s="5"/>
      <c r="BF772" s="5"/>
      <c r="BG772" s="5"/>
      <c r="BH772" s="5"/>
      <c r="BI772" s="5"/>
      <c r="BJ772" s="5"/>
      <c r="BK772" s="5"/>
      <c r="BL772" s="5"/>
      <c r="BM772" s="5"/>
      <c r="BN772" s="5"/>
      <c r="BO772" s="5"/>
      <c r="BP772" s="5"/>
      <c r="BQ772" s="5"/>
      <c r="BR772" s="5"/>
      <c r="BS772" s="5"/>
      <c r="BT772" s="5"/>
      <c r="BU772" s="5"/>
      <c r="BV772" s="5"/>
      <c r="BW772" s="5"/>
      <c r="BX772" s="5"/>
      <c r="BY772" s="5"/>
      <c r="BZ772" s="5"/>
      <c r="CA772" s="5"/>
      <c r="CB772" s="5"/>
      <c r="CC772" s="5"/>
      <c r="CD772" s="5"/>
      <c r="CE772" s="5"/>
      <c r="CF772" s="5"/>
      <c r="CG772" s="5"/>
      <c r="CH772" s="5"/>
      <c r="CI772" s="5"/>
      <c r="CJ772" s="5"/>
      <c r="CK772" s="5"/>
      <c r="CL772" s="5"/>
      <c r="CM772" s="5"/>
      <c r="CN772" s="5"/>
      <c r="CO772" s="5"/>
      <c r="CP772" s="5"/>
      <c r="CQ772" s="5"/>
      <c r="CR772" s="5"/>
      <c r="CS772" s="5"/>
      <c r="CT772" s="5"/>
      <c r="CU772" s="5"/>
      <c r="CV772" s="5"/>
      <c r="CW772" s="5"/>
      <c r="CX772" s="5"/>
      <c r="CY772" s="5"/>
      <c r="CZ772" s="5"/>
      <c r="DA772" s="5"/>
      <c r="DB772" s="5"/>
      <c r="DC772" s="5"/>
      <c r="DD772" s="5"/>
      <c r="DE772" s="5"/>
      <c r="DF772" s="5"/>
      <c r="DG772" s="5"/>
      <c r="DH772" s="5"/>
      <c r="DI772" s="5"/>
      <c r="DJ772" s="5"/>
      <c r="DK772" s="5"/>
      <c r="DL772" s="5"/>
      <c r="DM772" s="5"/>
      <c r="DN772" s="5"/>
      <c r="DO772" s="5"/>
      <c r="DP772" s="5"/>
      <c r="DQ772" s="5"/>
      <c r="DR772" s="5"/>
      <c r="DS772" s="5"/>
      <c r="DT772" s="5"/>
      <c r="DU772" s="5"/>
    </row>
    <row r="773">
      <c r="A773" s="5"/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5"/>
      <c r="AI773" s="5"/>
      <c r="AJ773" s="5"/>
      <c r="AK773" s="5"/>
      <c r="AL773" s="5"/>
      <c r="AM773" s="5"/>
      <c r="AN773" s="5"/>
      <c r="AO773" s="5"/>
      <c r="AP773" s="5"/>
      <c r="AQ773" s="5"/>
      <c r="AR773" s="5"/>
      <c r="AS773" s="5"/>
      <c r="AT773" s="5"/>
      <c r="AU773" s="5"/>
      <c r="AV773" s="5"/>
      <c r="AW773" s="5"/>
      <c r="AX773" s="5"/>
      <c r="AY773" s="5"/>
      <c r="AZ773" s="5"/>
      <c r="BA773" s="5"/>
      <c r="BB773" s="5"/>
      <c r="BC773" s="5"/>
      <c r="BD773" s="5"/>
      <c r="BE773" s="5"/>
      <c r="BF773" s="5"/>
      <c r="BG773" s="5"/>
      <c r="BH773" s="5"/>
      <c r="BI773" s="5"/>
      <c r="BJ773" s="5"/>
      <c r="BK773" s="5"/>
      <c r="BL773" s="5"/>
      <c r="BM773" s="5"/>
      <c r="BN773" s="5"/>
      <c r="BO773" s="5"/>
      <c r="BP773" s="5"/>
      <c r="BQ773" s="5"/>
      <c r="BR773" s="5"/>
      <c r="BS773" s="5"/>
      <c r="BT773" s="5"/>
      <c r="BU773" s="5"/>
      <c r="BV773" s="5"/>
      <c r="BW773" s="5"/>
      <c r="BX773" s="5"/>
      <c r="BY773" s="5"/>
      <c r="BZ773" s="5"/>
      <c r="CA773" s="5"/>
      <c r="CB773" s="5"/>
      <c r="CC773" s="5"/>
      <c r="CD773" s="5"/>
      <c r="CE773" s="5"/>
      <c r="CF773" s="5"/>
      <c r="CG773" s="5"/>
      <c r="CH773" s="5"/>
      <c r="CI773" s="5"/>
      <c r="CJ773" s="5"/>
      <c r="CK773" s="5"/>
      <c r="CL773" s="5"/>
      <c r="CM773" s="5"/>
      <c r="CN773" s="5"/>
      <c r="CO773" s="5"/>
      <c r="CP773" s="5"/>
      <c r="CQ773" s="5"/>
      <c r="CR773" s="5"/>
      <c r="CS773" s="5"/>
      <c r="CT773" s="5"/>
      <c r="CU773" s="5"/>
      <c r="CV773" s="5"/>
      <c r="CW773" s="5"/>
      <c r="CX773" s="5"/>
      <c r="CY773" s="5"/>
      <c r="CZ773" s="5"/>
      <c r="DA773" s="5"/>
      <c r="DB773" s="5"/>
      <c r="DC773" s="5"/>
      <c r="DD773" s="5"/>
      <c r="DE773" s="5"/>
      <c r="DF773" s="5"/>
      <c r="DG773" s="5"/>
      <c r="DH773" s="5"/>
      <c r="DI773" s="5"/>
      <c r="DJ773" s="5"/>
      <c r="DK773" s="5"/>
      <c r="DL773" s="5"/>
      <c r="DM773" s="5"/>
      <c r="DN773" s="5"/>
      <c r="DO773" s="5"/>
      <c r="DP773" s="5"/>
      <c r="DQ773" s="5"/>
      <c r="DR773" s="5"/>
      <c r="DS773" s="5"/>
      <c r="DT773" s="5"/>
      <c r="DU773" s="5"/>
    </row>
    <row r="774">
      <c r="A774" s="5"/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5"/>
      <c r="AI774" s="5"/>
      <c r="AJ774" s="5"/>
      <c r="AK774" s="5"/>
      <c r="AL774" s="5"/>
      <c r="AM774" s="5"/>
      <c r="AN774" s="5"/>
      <c r="AO774" s="5"/>
      <c r="AP774" s="5"/>
      <c r="AQ774" s="5"/>
      <c r="AR774" s="5"/>
      <c r="AS774" s="5"/>
      <c r="AT774" s="5"/>
      <c r="AU774" s="5"/>
      <c r="AV774" s="5"/>
      <c r="AW774" s="5"/>
      <c r="AX774" s="5"/>
      <c r="AY774" s="5"/>
      <c r="AZ774" s="5"/>
      <c r="BA774" s="5"/>
      <c r="BB774" s="5"/>
      <c r="BC774" s="5"/>
      <c r="BD774" s="5"/>
      <c r="BE774" s="5"/>
      <c r="BF774" s="5"/>
      <c r="BG774" s="5"/>
      <c r="BH774" s="5"/>
      <c r="BI774" s="5"/>
      <c r="BJ774" s="5"/>
      <c r="BK774" s="5"/>
      <c r="BL774" s="5"/>
      <c r="BM774" s="5"/>
      <c r="BN774" s="5"/>
      <c r="BO774" s="5"/>
      <c r="BP774" s="5"/>
      <c r="BQ774" s="5"/>
      <c r="BR774" s="5"/>
      <c r="BS774" s="5"/>
      <c r="BT774" s="5"/>
      <c r="BU774" s="5"/>
      <c r="BV774" s="5"/>
      <c r="BW774" s="5"/>
      <c r="BX774" s="5"/>
      <c r="BY774" s="5"/>
      <c r="BZ774" s="5"/>
      <c r="CA774" s="5"/>
      <c r="CB774" s="5"/>
      <c r="CC774" s="5"/>
      <c r="CD774" s="5"/>
      <c r="CE774" s="5"/>
      <c r="CF774" s="5"/>
      <c r="CG774" s="5"/>
      <c r="CH774" s="5"/>
      <c r="CI774" s="5"/>
      <c r="CJ774" s="5"/>
      <c r="CK774" s="5"/>
      <c r="CL774" s="5"/>
      <c r="CM774" s="5"/>
      <c r="CN774" s="5"/>
      <c r="CO774" s="5"/>
      <c r="CP774" s="5"/>
      <c r="CQ774" s="5"/>
      <c r="CR774" s="5"/>
      <c r="CS774" s="5"/>
      <c r="CT774" s="5"/>
      <c r="CU774" s="5"/>
      <c r="CV774" s="5"/>
      <c r="CW774" s="5"/>
      <c r="CX774" s="5"/>
      <c r="CY774" s="5"/>
      <c r="CZ774" s="5"/>
      <c r="DA774" s="5"/>
      <c r="DB774" s="5"/>
      <c r="DC774" s="5"/>
      <c r="DD774" s="5"/>
      <c r="DE774" s="5"/>
      <c r="DF774" s="5"/>
      <c r="DG774" s="5"/>
      <c r="DH774" s="5"/>
      <c r="DI774" s="5"/>
      <c r="DJ774" s="5"/>
      <c r="DK774" s="5"/>
      <c r="DL774" s="5"/>
      <c r="DM774" s="5"/>
      <c r="DN774" s="5"/>
      <c r="DO774" s="5"/>
      <c r="DP774" s="5"/>
      <c r="DQ774" s="5"/>
      <c r="DR774" s="5"/>
      <c r="DS774" s="5"/>
      <c r="DT774" s="5"/>
      <c r="DU774" s="5"/>
    </row>
    <row r="775">
      <c r="A775" s="5"/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5"/>
      <c r="AI775" s="5"/>
      <c r="AJ775" s="5"/>
      <c r="AK775" s="5"/>
      <c r="AL775" s="5"/>
      <c r="AM775" s="5"/>
      <c r="AN775" s="5"/>
      <c r="AO775" s="5"/>
      <c r="AP775" s="5"/>
      <c r="AQ775" s="5"/>
      <c r="AR775" s="5"/>
      <c r="AS775" s="5"/>
      <c r="AT775" s="5"/>
      <c r="AU775" s="5"/>
      <c r="AV775" s="5"/>
      <c r="AW775" s="5"/>
      <c r="AX775" s="5"/>
      <c r="AY775" s="5"/>
      <c r="AZ775" s="5"/>
      <c r="BA775" s="5"/>
      <c r="BB775" s="5"/>
      <c r="BC775" s="5"/>
      <c r="BD775" s="5"/>
      <c r="BE775" s="5"/>
      <c r="BF775" s="5"/>
      <c r="BG775" s="5"/>
      <c r="BH775" s="5"/>
      <c r="BI775" s="5"/>
      <c r="BJ775" s="5"/>
      <c r="BK775" s="5"/>
      <c r="BL775" s="5"/>
      <c r="BM775" s="5"/>
      <c r="BN775" s="5"/>
      <c r="BO775" s="5"/>
      <c r="BP775" s="5"/>
      <c r="BQ775" s="5"/>
      <c r="BR775" s="5"/>
      <c r="BS775" s="5"/>
      <c r="BT775" s="5"/>
      <c r="BU775" s="5"/>
      <c r="BV775" s="5"/>
      <c r="BW775" s="5"/>
      <c r="BX775" s="5"/>
      <c r="BY775" s="5"/>
      <c r="BZ775" s="5"/>
      <c r="CA775" s="5"/>
      <c r="CB775" s="5"/>
      <c r="CC775" s="5"/>
      <c r="CD775" s="5"/>
      <c r="CE775" s="5"/>
      <c r="CF775" s="5"/>
      <c r="CG775" s="5"/>
      <c r="CH775" s="5"/>
      <c r="CI775" s="5"/>
      <c r="CJ775" s="5"/>
      <c r="CK775" s="5"/>
      <c r="CL775" s="5"/>
      <c r="CM775" s="5"/>
      <c r="CN775" s="5"/>
      <c r="CO775" s="5"/>
      <c r="CP775" s="5"/>
      <c r="CQ775" s="5"/>
      <c r="CR775" s="5"/>
      <c r="CS775" s="5"/>
      <c r="CT775" s="5"/>
      <c r="CU775" s="5"/>
      <c r="CV775" s="5"/>
      <c r="CW775" s="5"/>
      <c r="CX775" s="5"/>
      <c r="CY775" s="5"/>
      <c r="CZ775" s="5"/>
      <c r="DA775" s="5"/>
      <c r="DB775" s="5"/>
      <c r="DC775" s="5"/>
      <c r="DD775" s="5"/>
      <c r="DE775" s="5"/>
      <c r="DF775" s="5"/>
      <c r="DG775" s="5"/>
      <c r="DH775" s="5"/>
      <c r="DI775" s="5"/>
      <c r="DJ775" s="5"/>
      <c r="DK775" s="5"/>
      <c r="DL775" s="5"/>
      <c r="DM775" s="5"/>
      <c r="DN775" s="5"/>
      <c r="DO775" s="5"/>
      <c r="DP775" s="5"/>
      <c r="DQ775" s="5"/>
      <c r="DR775" s="5"/>
      <c r="DS775" s="5"/>
      <c r="DT775" s="5"/>
      <c r="DU775" s="5"/>
    </row>
    <row r="776">
      <c r="A776" s="5"/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5"/>
      <c r="AI776" s="5"/>
      <c r="AJ776" s="5"/>
      <c r="AK776" s="5"/>
      <c r="AL776" s="5"/>
      <c r="AM776" s="5"/>
      <c r="AN776" s="5"/>
      <c r="AO776" s="5"/>
      <c r="AP776" s="5"/>
      <c r="AQ776" s="5"/>
      <c r="AR776" s="5"/>
      <c r="AS776" s="5"/>
      <c r="AT776" s="5"/>
      <c r="AU776" s="5"/>
      <c r="AV776" s="5"/>
      <c r="AW776" s="5"/>
      <c r="AX776" s="5"/>
      <c r="AY776" s="5"/>
      <c r="AZ776" s="5"/>
      <c r="BA776" s="5"/>
      <c r="BB776" s="5"/>
      <c r="BC776" s="5"/>
      <c r="BD776" s="5"/>
      <c r="BE776" s="5"/>
      <c r="BF776" s="5"/>
      <c r="BG776" s="5"/>
      <c r="BH776" s="5"/>
      <c r="BI776" s="5"/>
      <c r="BJ776" s="5"/>
      <c r="BK776" s="5"/>
      <c r="BL776" s="5"/>
      <c r="BM776" s="5"/>
      <c r="BN776" s="5"/>
      <c r="BO776" s="5"/>
      <c r="BP776" s="5"/>
      <c r="BQ776" s="5"/>
      <c r="BR776" s="5"/>
      <c r="BS776" s="5"/>
      <c r="BT776" s="5"/>
      <c r="BU776" s="5"/>
      <c r="BV776" s="5"/>
      <c r="BW776" s="5"/>
      <c r="BX776" s="5"/>
      <c r="BY776" s="5"/>
      <c r="BZ776" s="5"/>
      <c r="CA776" s="5"/>
      <c r="CB776" s="5"/>
      <c r="CC776" s="5"/>
      <c r="CD776" s="5"/>
      <c r="CE776" s="5"/>
      <c r="CF776" s="5"/>
      <c r="CG776" s="5"/>
      <c r="CH776" s="5"/>
      <c r="CI776" s="5"/>
      <c r="CJ776" s="5"/>
      <c r="CK776" s="5"/>
      <c r="CL776" s="5"/>
      <c r="CM776" s="5"/>
      <c r="CN776" s="5"/>
      <c r="CO776" s="5"/>
      <c r="CP776" s="5"/>
      <c r="CQ776" s="5"/>
      <c r="CR776" s="5"/>
      <c r="CS776" s="5"/>
      <c r="CT776" s="5"/>
      <c r="CU776" s="5"/>
      <c r="CV776" s="5"/>
      <c r="CW776" s="5"/>
      <c r="CX776" s="5"/>
      <c r="CY776" s="5"/>
      <c r="CZ776" s="5"/>
      <c r="DA776" s="5"/>
      <c r="DB776" s="5"/>
      <c r="DC776" s="5"/>
      <c r="DD776" s="5"/>
      <c r="DE776" s="5"/>
      <c r="DF776" s="5"/>
      <c r="DG776" s="5"/>
      <c r="DH776" s="5"/>
      <c r="DI776" s="5"/>
      <c r="DJ776" s="5"/>
      <c r="DK776" s="5"/>
      <c r="DL776" s="5"/>
      <c r="DM776" s="5"/>
      <c r="DN776" s="5"/>
      <c r="DO776" s="5"/>
      <c r="DP776" s="5"/>
      <c r="DQ776" s="5"/>
      <c r="DR776" s="5"/>
      <c r="DS776" s="5"/>
      <c r="DT776" s="5"/>
      <c r="DU776" s="5"/>
    </row>
    <row r="777">
      <c r="A777" s="5"/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5"/>
      <c r="AI777" s="5"/>
      <c r="AJ777" s="5"/>
      <c r="AK777" s="5"/>
      <c r="AL777" s="5"/>
      <c r="AM777" s="5"/>
      <c r="AN777" s="5"/>
      <c r="AO777" s="5"/>
      <c r="AP777" s="5"/>
      <c r="AQ777" s="5"/>
      <c r="AR777" s="5"/>
      <c r="AS777" s="5"/>
      <c r="AT777" s="5"/>
      <c r="AU777" s="5"/>
      <c r="AV777" s="5"/>
      <c r="AW777" s="5"/>
      <c r="AX777" s="5"/>
      <c r="AY777" s="5"/>
      <c r="AZ777" s="5"/>
      <c r="BA777" s="5"/>
      <c r="BB777" s="5"/>
      <c r="BC777" s="5"/>
      <c r="BD777" s="5"/>
      <c r="BE777" s="5"/>
      <c r="BF777" s="5"/>
      <c r="BG777" s="5"/>
      <c r="BH777" s="5"/>
      <c r="BI777" s="5"/>
      <c r="BJ777" s="5"/>
      <c r="BK777" s="5"/>
      <c r="BL777" s="5"/>
      <c r="BM777" s="5"/>
      <c r="BN777" s="5"/>
      <c r="BO777" s="5"/>
      <c r="BP777" s="5"/>
      <c r="BQ777" s="5"/>
      <c r="BR777" s="5"/>
      <c r="BS777" s="5"/>
      <c r="BT777" s="5"/>
      <c r="BU777" s="5"/>
      <c r="BV777" s="5"/>
      <c r="BW777" s="5"/>
      <c r="BX777" s="5"/>
      <c r="BY777" s="5"/>
      <c r="BZ777" s="5"/>
      <c r="CA777" s="5"/>
      <c r="CB777" s="5"/>
      <c r="CC777" s="5"/>
      <c r="CD777" s="5"/>
      <c r="CE777" s="5"/>
      <c r="CF777" s="5"/>
      <c r="CG777" s="5"/>
      <c r="CH777" s="5"/>
      <c r="CI777" s="5"/>
      <c r="CJ777" s="5"/>
      <c r="CK777" s="5"/>
      <c r="CL777" s="5"/>
      <c r="CM777" s="5"/>
      <c r="CN777" s="5"/>
      <c r="CO777" s="5"/>
      <c r="CP777" s="5"/>
      <c r="CQ777" s="5"/>
      <c r="CR777" s="5"/>
      <c r="CS777" s="5"/>
      <c r="CT777" s="5"/>
      <c r="CU777" s="5"/>
      <c r="CV777" s="5"/>
      <c r="CW777" s="5"/>
      <c r="CX777" s="5"/>
      <c r="CY777" s="5"/>
      <c r="CZ777" s="5"/>
      <c r="DA777" s="5"/>
      <c r="DB777" s="5"/>
      <c r="DC777" s="5"/>
      <c r="DD777" s="5"/>
      <c r="DE777" s="5"/>
      <c r="DF777" s="5"/>
      <c r="DG777" s="5"/>
      <c r="DH777" s="5"/>
      <c r="DI777" s="5"/>
      <c r="DJ777" s="5"/>
      <c r="DK777" s="5"/>
      <c r="DL777" s="5"/>
      <c r="DM777" s="5"/>
      <c r="DN777" s="5"/>
      <c r="DO777" s="5"/>
      <c r="DP777" s="5"/>
      <c r="DQ777" s="5"/>
      <c r="DR777" s="5"/>
      <c r="DS777" s="5"/>
      <c r="DT777" s="5"/>
      <c r="DU777" s="5"/>
    </row>
    <row r="778">
      <c r="A778" s="5"/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5"/>
      <c r="AI778" s="5"/>
      <c r="AJ778" s="5"/>
      <c r="AK778" s="5"/>
      <c r="AL778" s="5"/>
      <c r="AM778" s="5"/>
      <c r="AN778" s="5"/>
      <c r="AO778" s="5"/>
      <c r="AP778" s="5"/>
      <c r="AQ778" s="5"/>
      <c r="AR778" s="5"/>
      <c r="AS778" s="5"/>
      <c r="AT778" s="5"/>
      <c r="AU778" s="5"/>
      <c r="AV778" s="5"/>
      <c r="AW778" s="5"/>
      <c r="AX778" s="5"/>
      <c r="AY778" s="5"/>
      <c r="AZ778" s="5"/>
      <c r="BA778" s="5"/>
      <c r="BB778" s="5"/>
      <c r="BC778" s="5"/>
      <c r="BD778" s="5"/>
      <c r="BE778" s="5"/>
      <c r="BF778" s="5"/>
      <c r="BG778" s="5"/>
      <c r="BH778" s="5"/>
      <c r="BI778" s="5"/>
      <c r="BJ778" s="5"/>
      <c r="BK778" s="5"/>
      <c r="BL778" s="5"/>
      <c r="BM778" s="5"/>
      <c r="BN778" s="5"/>
      <c r="BO778" s="5"/>
      <c r="BP778" s="5"/>
      <c r="BQ778" s="5"/>
      <c r="BR778" s="5"/>
      <c r="BS778" s="5"/>
      <c r="BT778" s="5"/>
      <c r="BU778" s="5"/>
      <c r="BV778" s="5"/>
      <c r="BW778" s="5"/>
      <c r="BX778" s="5"/>
      <c r="BY778" s="5"/>
      <c r="BZ778" s="5"/>
      <c r="CA778" s="5"/>
      <c r="CB778" s="5"/>
      <c r="CC778" s="5"/>
      <c r="CD778" s="5"/>
      <c r="CE778" s="5"/>
      <c r="CF778" s="5"/>
      <c r="CG778" s="5"/>
      <c r="CH778" s="5"/>
      <c r="CI778" s="5"/>
      <c r="CJ778" s="5"/>
      <c r="CK778" s="5"/>
      <c r="CL778" s="5"/>
      <c r="CM778" s="5"/>
      <c r="CN778" s="5"/>
      <c r="CO778" s="5"/>
      <c r="CP778" s="5"/>
      <c r="CQ778" s="5"/>
      <c r="CR778" s="5"/>
      <c r="CS778" s="5"/>
      <c r="CT778" s="5"/>
      <c r="CU778" s="5"/>
      <c r="CV778" s="5"/>
      <c r="CW778" s="5"/>
      <c r="CX778" s="5"/>
      <c r="CY778" s="5"/>
      <c r="CZ778" s="5"/>
      <c r="DA778" s="5"/>
      <c r="DB778" s="5"/>
      <c r="DC778" s="5"/>
      <c r="DD778" s="5"/>
      <c r="DE778" s="5"/>
      <c r="DF778" s="5"/>
      <c r="DG778" s="5"/>
      <c r="DH778" s="5"/>
      <c r="DI778" s="5"/>
      <c r="DJ778" s="5"/>
      <c r="DK778" s="5"/>
      <c r="DL778" s="5"/>
      <c r="DM778" s="5"/>
      <c r="DN778" s="5"/>
      <c r="DO778" s="5"/>
      <c r="DP778" s="5"/>
      <c r="DQ778" s="5"/>
      <c r="DR778" s="5"/>
      <c r="DS778" s="5"/>
      <c r="DT778" s="5"/>
      <c r="DU778" s="5"/>
    </row>
    <row r="779">
      <c r="A779" s="5"/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5"/>
      <c r="AI779" s="5"/>
      <c r="AJ779" s="5"/>
      <c r="AK779" s="5"/>
      <c r="AL779" s="5"/>
      <c r="AM779" s="5"/>
      <c r="AN779" s="5"/>
      <c r="AO779" s="5"/>
      <c r="AP779" s="5"/>
      <c r="AQ779" s="5"/>
      <c r="AR779" s="5"/>
      <c r="AS779" s="5"/>
      <c r="AT779" s="5"/>
      <c r="AU779" s="5"/>
      <c r="AV779" s="5"/>
      <c r="AW779" s="5"/>
      <c r="AX779" s="5"/>
      <c r="AY779" s="5"/>
      <c r="AZ779" s="5"/>
      <c r="BA779" s="5"/>
      <c r="BB779" s="5"/>
      <c r="BC779" s="5"/>
      <c r="BD779" s="5"/>
      <c r="BE779" s="5"/>
      <c r="BF779" s="5"/>
      <c r="BG779" s="5"/>
      <c r="BH779" s="5"/>
      <c r="BI779" s="5"/>
      <c r="BJ779" s="5"/>
      <c r="BK779" s="5"/>
      <c r="BL779" s="5"/>
      <c r="BM779" s="5"/>
      <c r="BN779" s="5"/>
      <c r="BO779" s="5"/>
      <c r="BP779" s="5"/>
      <c r="BQ779" s="5"/>
      <c r="BR779" s="5"/>
      <c r="BS779" s="5"/>
      <c r="BT779" s="5"/>
      <c r="BU779" s="5"/>
      <c r="BV779" s="5"/>
      <c r="BW779" s="5"/>
      <c r="BX779" s="5"/>
      <c r="BY779" s="5"/>
      <c r="BZ779" s="5"/>
      <c r="CA779" s="5"/>
      <c r="CB779" s="5"/>
      <c r="CC779" s="5"/>
      <c r="CD779" s="5"/>
      <c r="CE779" s="5"/>
      <c r="CF779" s="5"/>
      <c r="CG779" s="5"/>
      <c r="CH779" s="5"/>
      <c r="CI779" s="5"/>
      <c r="CJ779" s="5"/>
      <c r="CK779" s="5"/>
      <c r="CL779" s="5"/>
      <c r="CM779" s="5"/>
      <c r="CN779" s="5"/>
      <c r="CO779" s="5"/>
      <c r="CP779" s="5"/>
      <c r="CQ779" s="5"/>
      <c r="CR779" s="5"/>
      <c r="CS779" s="5"/>
      <c r="CT779" s="5"/>
      <c r="CU779" s="5"/>
      <c r="CV779" s="5"/>
      <c r="CW779" s="5"/>
      <c r="CX779" s="5"/>
      <c r="CY779" s="5"/>
      <c r="CZ779" s="5"/>
      <c r="DA779" s="5"/>
      <c r="DB779" s="5"/>
      <c r="DC779" s="5"/>
      <c r="DD779" s="5"/>
      <c r="DE779" s="5"/>
      <c r="DF779" s="5"/>
      <c r="DG779" s="5"/>
      <c r="DH779" s="5"/>
      <c r="DI779" s="5"/>
      <c r="DJ779" s="5"/>
      <c r="DK779" s="5"/>
      <c r="DL779" s="5"/>
      <c r="DM779" s="5"/>
      <c r="DN779" s="5"/>
      <c r="DO779" s="5"/>
      <c r="DP779" s="5"/>
      <c r="DQ779" s="5"/>
      <c r="DR779" s="5"/>
      <c r="DS779" s="5"/>
      <c r="DT779" s="5"/>
      <c r="DU779" s="5"/>
    </row>
    <row r="780">
      <c r="A780" s="5"/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5"/>
      <c r="AI780" s="5"/>
      <c r="AJ780" s="5"/>
      <c r="AK780" s="5"/>
      <c r="AL780" s="5"/>
      <c r="AM780" s="5"/>
      <c r="AN780" s="5"/>
      <c r="AO780" s="5"/>
      <c r="AP780" s="5"/>
      <c r="AQ780" s="5"/>
      <c r="AR780" s="5"/>
      <c r="AS780" s="5"/>
      <c r="AT780" s="5"/>
      <c r="AU780" s="5"/>
      <c r="AV780" s="5"/>
      <c r="AW780" s="5"/>
      <c r="AX780" s="5"/>
      <c r="AY780" s="5"/>
      <c r="AZ780" s="5"/>
      <c r="BA780" s="5"/>
      <c r="BB780" s="5"/>
      <c r="BC780" s="5"/>
      <c r="BD780" s="5"/>
      <c r="BE780" s="5"/>
      <c r="BF780" s="5"/>
      <c r="BG780" s="5"/>
      <c r="BH780" s="5"/>
      <c r="BI780" s="5"/>
      <c r="BJ780" s="5"/>
      <c r="BK780" s="5"/>
      <c r="BL780" s="5"/>
      <c r="BM780" s="5"/>
      <c r="BN780" s="5"/>
      <c r="BO780" s="5"/>
      <c r="BP780" s="5"/>
      <c r="BQ780" s="5"/>
      <c r="BR780" s="5"/>
      <c r="BS780" s="5"/>
      <c r="BT780" s="5"/>
      <c r="BU780" s="5"/>
      <c r="BV780" s="5"/>
      <c r="BW780" s="5"/>
      <c r="BX780" s="5"/>
      <c r="BY780" s="5"/>
      <c r="BZ780" s="5"/>
      <c r="CA780" s="5"/>
      <c r="CB780" s="5"/>
      <c r="CC780" s="5"/>
      <c r="CD780" s="5"/>
      <c r="CE780" s="5"/>
      <c r="CF780" s="5"/>
      <c r="CG780" s="5"/>
      <c r="CH780" s="5"/>
      <c r="CI780" s="5"/>
      <c r="CJ780" s="5"/>
      <c r="CK780" s="5"/>
      <c r="CL780" s="5"/>
      <c r="CM780" s="5"/>
      <c r="CN780" s="5"/>
      <c r="CO780" s="5"/>
      <c r="CP780" s="5"/>
      <c r="CQ780" s="5"/>
      <c r="CR780" s="5"/>
      <c r="CS780" s="5"/>
      <c r="CT780" s="5"/>
      <c r="CU780" s="5"/>
      <c r="CV780" s="5"/>
      <c r="CW780" s="5"/>
      <c r="CX780" s="5"/>
      <c r="CY780" s="5"/>
      <c r="CZ780" s="5"/>
      <c r="DA780" s="5"/>
      <c r="DB780" s="5"/>
      <c r="DC780" s="5"/>
      <c r="DD780" s="5"/>
      <c r="DE780" s="5"/>
      <c r="DF780" s="5"/>
      <c r="DG780" s="5"/>
      <c r="DH780" s="5"/>
      <c r="DI780" s="5"/>
      <c r="DJ780" s="5"/>
      <c r="DK780" s="5"/>
      <c r="DL780" s="5"/>
      <c r="DM780" s="5"/>
      <c r="DN780" s="5"/>
      <c r="DO780" s="5"/>
      <c r="DP780" s="5"/>
      <c r="DQ780" s="5"/>
      <c r="DR780" s="5"/>
      <c r="DS780" s="5"/>
      <c r="DT780" s="5"/>
      <c r="DU780" s="5"/>
    </row>
    <row r="781">
      <c r="A781" s="5"/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5"/>
      <c r="AI781" s="5"/>
      <c r="AJ781" s="5"/>
      <c r="AK781" s="5"/>
      <c r="AL781" s="5"/>
      <c r="AM781" s="5"/>
      <c r="AN781" s="5"/>
      <c r="AO781" s="5"/>
      <c r="AP781" s="5"/>
      <c r="AQ781" s="5"/>
      <c r="AR781" s="5"/>
      <c r="AS781" s="5"/>
      <c r="AT781" s="5"/>
      <c r="AU781" s="5"/>
      <c r="AV781" s="5"/>
      <c r="AW781" s="5"/>
      <c r="AX781" s="5"/>
      <c r="AY781" s="5"/>
      <c r="AZ781" s="5"/>
      <c r="BA781" s="5"/>
      <c r="BB781" s="5"/>
      <c r="BC781" s="5"/>
      <c r="BD781" s="5"/>
      <c r="BE781" s="5"/>
      <c r="BF781" s="5"/>
      <c r="BG781" s="5"/>
      <c r="BH781" s="5"/>
      <c r="BI781" s="5"/>
      <c r="BJ781" s="5"/>
      <c r="BK781" s="5"/>
      <c r="BL781" s="5"/>
      <c r="BM781" s="5"/>
      <c r="BN781" s="5"/>
      <c r="BO781" s="5"/>
      <c r="BP781" s="5"/>
      <c r="BQ781" s="5"/>
      <c r="BR781" s="5"/>
      <c r="BS781" s="5"/>
      <c r="BT781" s="5"/>
      <c r="BU781" s="5"/>
      <c r="BV781" s="5"/>
      <c r="BW781" s="5"/>
      <c r="BX781" s="5"/>
      <c r="BY781" s="5"/>
      <c r="BZ781" s="5"/>
      <c r="CA781" s="5"/>
      <c r="CB781" s="5"/>
      <c r="CC781" s="5"/>
      <c r="CD781" s="5"/>
      <c r="CE781" s="5"/>
      <c r="CF781" s="5"/>
      <c r="CG781" s="5"/>
      <c r="CH781" s="5"/>
      <c r="CI781" s="5"/>
      <c r="CJ781" s="5"/>
      <c r="CK781" s="5"/>
      <c r="CL781" s="5"/>
      <c r="CM781" s="5"/>
      <c r="CN781" s="5"/>
      <c r="CO781" s="5"/>
      <c r="CP781" s="5"/>
      <c r="CQ781" s="5"/>
      <c r="CR781" s="5"/>
      <c r="CS781" s="5"/>
      <c r="CT781" s="5"/>
      <c r="CU781" s="5"/>
      <c r="CV781" s="5"/>
      <c r="CW781" s="5"/>
      <c r="CX781" s="5"/>
      <c r="CY781" s="5"/>
      <c r="CZ781" s="5"/>
      <c r="DA781" s="5"/>
      <c r="DB781" s="5"/>
      <c r="DC781" s="5"/>
      <c r="DD781" s="5"/>
      <c r="DE781" s="5"/>
      <c r="DF781" s="5"/>
      <c r="DG781" s="5"/>
      <c r="DH781" s="5"/>
      <c r="DI781" s="5"/>
      <c r="DJ781" s="5"/>
      <c r="DK781" s="5"/>
      <c r="DL781" s="5"/>
      <c r="DM781" s="5"/>
      <c r="DN781" s="5"/>
      <c r="DO781" s="5"/>
      <c r="DP781" s="5"/>
      <c r="DQ781" s="5"/>
      <c r="DR781" s="5"/>
      <c r="DS781" s="5"/>
      <c r="DT781" s="5"/>
      <c r="DU781" s="5"/>
    </row>
    <row r="782">
      <c r="A782" s="5"/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5"/>
      <c r="AI782" s="5"/>
      <c r="AJ782" s="5"/>
      <c r="AK782" s="5"/>
      <c r="AL782" s="5"/>
      <c r="AM782" s="5"/>
      <c r="AN782" s="5"/>
      <c r="AO782" s="5"/>
      <c r="AP782" s="5"/>
      <c r="AQ782" s="5"/>
      <c r="AR782" s="5"/>
      <c r="AS782" s="5"/>
      <c r="AT782" s="5"/>
      <c r="AU782" s="5"/>
      <c r="AV782" s="5"/>
      <c r="AW782" s="5"/>
      <c r="AX782" s="5"/>
      <c r="AY782" s="5"/>
      <c r="AZ782" s="5"/>
      <c r="BA782" s="5"/>
      <c r="BB782" s="5"/>
      <c r="BC782" s="5"/>
      <c r="BD782" s="5"/>
      <c r="BE782" s="5"/>
      <c r="BF782" s="5"/>
      <c r="BG782" s="5"/>
      <c r="BH782" s="5"/>
      <c r="BI782" s="5"/>
      <c r="BJ782" s="5"/>
      <c r="BK782" s="5"/>
      <c r="BL782" s="5"/>
      <c r="BM782" s="5"/>
      <c r="BN782" s="5"/>
      <c r="BO782" s="5"/>
      <c r="BP782" s="5"/>
      <c r="BQ782" s="5"/>
      <c r="BR782" s="5"/>
      <c r="BS782" s="5"/>
      <c r="BT782" s="5"/>
      <c r="BU782" s="5"/>
      <c r="BV782" s="5"/>
      <c r="BW782" s="5"/>
      <c r="BX782" s="5"/>
      <c r="BY782" s="5"/>
      <c r="BZ782" s="5"/>
      <c r="CA782" s="5"/>
      <c r="CB782" s="5"/>
      <c r="CC782" s="5"/>
      <c r="CD782" s="5"/>
      <c r="CE782" s="5"/>
      <c r="CF782" s="5"/>
      <c r="CG782" s="5"/>
      <c r="CH782" s="5"/>
      <c r="CI782" s="5"/>
      <c r="CJ782" s="5"/>
      <c r="CK782" s="5"/>
      <c r="CL782" s="5"/>
      <c r="CM782" s="5"/>
      <c r="CN782" s="5"/>
      <c r="CO782" s="5"/>
      <c r="CP782" s="5"/>
      <c r="CQ782" s="5"/>
      <c r="CR782" s="5"/>
      <c r="CS782" s="5"/>
      <c r="CT782" s="5"/>
      <c r="CU782" s="5"/>
      <c r="CV782" s="5"/>
      <c r="CW782" s="5"/>
      <c r="CX782" s="5"/>
      <c r="CY782" s="5"/>
      <c r="CZ782" s="5"/>
      <c r="DA782" s="5"/>
      <c r="DB782" s="5"/>
      <c r="DC782" s="5"/>
      <c r="DD782" s="5"/>
      <c r="DE782" s="5"/>
      <c r="DF782" s="5"/>
      <c r="DG782" s="5"/>
      <c r="DH782" s="5"/>
      <c r="DI782" s="5"/>
      <c r="DJ782" s="5"/>
      <c r="DK782" s="5"/>
      <c r="DL782" s="5"/>
      <c r="DM782" s="5"/>
      <c r="DN782" s="5"/>
      <c r="DO782" s="5"/>
      <c r="DP782" s="5"/>
      <c r="DQ782" s="5"/>
      <c r="DR782" s="5"/>
      <c r="DS782" s="5"/>
      <c r="DT782" s="5"/>
      <c r="DU782" s="5"/>
    </row>
    <row r="783">
      <c r="A783" s="5"/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5"/>
      <c r="AI783" s="5"/>
      <c r="AJ783" s="5"/>
      <c r="AK783" s="5"/>
      <c r="AL783" s="5"/>
      <c r="AM783" s="5"/>
      <c r="AN783" s="5"/>
      <c r="AO783" s="5"/>
      <c r="AP783" s="5"/>
      <c r="AQ783" s="5"/>
      <c r="AR783" s="5"/>
      <c r="AS783" s="5"/>
      <c r="AT783" s="5"/>
      <c r="AU783" s="5"/>
      <c r="AV783" s="5"/>
      <c r="AW783" s="5"/>
      <c r="AX783" s="5"/>
      <c r="AY783" s="5"/>
      <c r="AZ783" s="5"/>
      <c r="BA783" s="5"/>
      <c r="BB783" s="5"/>
      <c r="BC783" s="5"/>
      <c r="BD783" s="5"/>
      <c r="BE783" s="5"/>
      <c r="BF783" s="5"/>
      <c r="BG783" s="5"/>
      <c r="BH783" s="5"/>
      <c r="BI783" s="5"/>
      <c r="BJ783" s="5"/>
      <c r="BK783" s="5"/>
      <c r="BL783" s="5"/>
      <c r="BM783" s="5"/>
      <c r="BN783" s="5"/>
      <c r="BO783" s="5"/>
      <c r="BP783" s="5"/>
      <c r="BQ783" s="5"/>
      <c r="BR783" s="5"/>
      <c r="BS783" s="5"/>
      <c r="BT783" s="5"/>
      <c r="BU783" s="5"/>
      <c r="BV783" s="5"/>
      <c r="BW783" s="5"/>
      <c r="BX783" s="5"/>
      <c r="BY783" s="5"/>
      <c r="BZ783" s="5"/>
      <c r="CA783" s="5"/>
      <c r="CB783" s="5"/>
      <c r="CC783" s="5"/>
      <c r="CD783" s="5"/>
      <c r="CE783" s="5"/>
      <c r="CF783" s="5"/>
      <c r="CG783" s="5"/>
      <c r="CH783" s="5"/>
      <c r="CI783" s="5"/>
      <c r="CJ783" s="5"/>
      <c r="CK783" s="5"/>
      <c r="CL783" s="5"/>
      <c r="CM783" s="5"/>
      <c r="CN783" s="5"/>
      <c r="CO783" s="5"/>
      <c r="CP783" s="5"/>
      <c r="CQ783" s="5"/>
      <c r="CR783" s="5"/>
      <c r="CS783" s="5"/>
      <c r="CT783" s="5"/>
      <c r="CU783" s="5"/>
      <c r="CV783" s="5"/>
      <c r="CW783" s="5"/>
      <c r="CX783" s="5"/>
      <c r="CY783" s="5"/>
      <c r="CZ783" s="5"/>
      <c r="DA783" s="5"/>
      <c r="DB783" s="5"/>
      <c r="DC783" s="5"/>
      <c r="DD783" s="5"/>
      <c r="DE783" s="5"/>
      <c r="DF783" s="5"/>
      <c r="DG783" s="5"/>
      <c r="DH783" s="5"/>
      <c r="DI783" s="5"/>
      <c r="DJ783" s="5"/>
      <c r="DK783" s="5"/>
      <c r="DL783" s="5"/>
      <c r="DM783" s="5"/>
      <c r="DN783" s="5"/>
      <c r="DO783" s="5"/>
      <c r="DP783" s="5"/>
      <c r="DQ783" s="5"/>
      <c r="DR783" s="5"/>
      <c r="DS783" s="5"/>
      <c r="DT783" s="5"/>
      <c r="DU783" s="5"/>
    </row>
    <row r="784">
      <c r="A784" s="5"/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5"/>
      <c r="AI784" s="5"/>
      <c r="AJ784" s="5"/>
      <c r="AK784" s="5"/>
      <c r="AL784" s="5"/>
      <c r="AM784" s="5"/>
      <c r="AN784" s="5"/>
      <c r="AO784" s="5"/>
      <c r="AP784" s="5"/>
      <c r="AQ784" s="5"/>
      <c r="AR784" s="5"/>
      <c r="AS784" s="5"/>
      <c r="AT784" s="5"/>
      <c r="AU784" s="5"/>
      <c r="AV784" s="5"/>
      <c r="AW784" s="5"/>
      <c r="AX784" s="5"/>
      <c r="AY784" s="5"/>
      <c r="AZ784" s="5"/>
      <c r="BA784" s="5"/>
      <c r="BB784" s="5"/>
      <c r="BC784" s="5"/>
      <c r="BD784" s="5"/>
      <c r="BE784" s="5"/>
      <c r="BF784" s="5"/>
      <c r="BG784" s="5"/>
      <c r="BH784" s="5"/>
      <c r="BI784" s="5"/>
      <c r="BJ784" s="5"/>
      <c r="BK784" s="5"/>
      <c r="BL784" s="5"/>
      <c r="BM784" s="5"/>
      <c r="BN784" s="5"/>
      <c r="BO784" s="5"/>
      <c r="BP784" s="5"/>
      <c r="BQ784" s="5"/>
      <c r="BR784" s="5"/>
      <c r="BS784" s="5"/>
      <c r="BT784" s="5"/>
      <c r="BU784" s="5"/>
      <c r="BV784" s="5"/>
      <c r="BW784" s="5"/>
      <c r="BX784" s="5"/>
      <c r="BY784" s="5"/>
      <c r="BZ784" s="5"/>
      <c r="CA784" s="5"/>
      <c r="CB784" s="5"/>
      <c r="CC784" s="5"/>
      <c r="CD784" s="5"/>
      <c r="CE784" s="5"/>
      <c r="CF784" s="5"/>
      <c r="CG784" s="5"/>
      <c r="CH784" s="5"/>
      <c r="CI784" s="5"/>
      <c r="CJ784" s="5"/>
      <c r="CK784" s="5"/>
      <c r="CL784" s="5"/>
      <c r="CM784" s="5"/>
      <c r="CN784" s="5"/>
      <c r="CO784" s="5"/>
      <c r="CP784" s="5"/>
      <c r="CQ784" s="5"/>
      <c r="CR784" s="5"/>
      <c r="CS784" s="5"/>
      <c r="CT784" s="5"/>
      <c r="CU784" s="5"/>
      <c r="CV784" s="5"/>
      <c r="CW784" s="5"/>
      <c r="CX784" s="5"/>
      <c r="CY784" s="5"/>
      <c r="CZ784" s="5"/>
      <c r="DA784" s="5"/>
      <c r="DB784" s="5"/>
      <c r="DC784" s="5"/>
      <c r="DD784" s="5"/>
      <c r="DE784" s="5"/>
      <c r="DF784" s="5"/>
      <c r="DG784" s="5"/>
      <c r="DH784" s="5"/>
      <c r="DI784" s="5"/>
      <c r="DJ784" s="5"/>
      <c r="DK784" s="5"/>
      <c r="DL784" s="5"/>
      <c r="DM784" s="5"/>
      <c r="DN784" s="5"/>
      <c r="DO784" s="5"/>
      <c r="DP784" s="5"/>
      <c r="DQ784" s="5"/>
      <c r="DR784" s="5"/>
      <c r="DS784" s="5"/>
      <c r="DT784" s="5"/>
      <c r="DU784" s="5"/>
    </row>
    <row r="785">
      <c r="A785" s="5"/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5"/>
      <c r="AI785" s="5"/>
      <c r="AJ785" s="5"/>
      <c r="AK785" s="5"/>
      <c r="AL785" s="5"/>
      <c r="AM785" s="5"/>
      <c r="AN785" s="5"/>
      <c r="AO785" s="5"/>
      <c r="AP785" s="5"/>
      <c r="AQ785" s="5"/>
      <c r="AR785" s="5"/>
      <c r="AS785" s="5"/>
      <c r="AT785" s="5"/>
      <c r="AU785" s="5"/>
      <c r="AV785" s="5"/>
      <c r="AW785" s="5"/>
      <c r="AX785" s="5"/>
      <c r="AY785" s="5"/>
      <c r="AZ785" s="5"/>
      <c r="BA785" s="5"/>
      <c r="BB785" s="5"/>
      <c r="BC785" s="5"/>
      <c r="BD785" s="5"/>
      <c r="BE785" s="5"/>
      <c r="BF785" s="5"/>
      <c r="BG785" s="5"/>
      <c r="BH785" s="5"/>
      <c r="BI785" s="5"/>
      <c r="BJ785" s="5"/>
      <c r="BK785" s="5"/>
      <c r="BL785" s="5"/>
      <c r="BM785" s="5"/>
      <c r="BN785" s="5"/>
      <c r="BO785" s="5"/>
      <c r="BP785" s="5"/>
      <c r="BQ785" s="5"/>
      <c r="BR785" s="5"/>
      <c r="BS785" s="5"/>
      <c r="BT785" s="5"/>
      <c r="BU785" s="5"/>
      <c r="BV785" s="5"/>
      <c r="BW785" s="5"/>
      <c r="BX785" s="5"/>
      <c r="BY785" s="5"/>
      <c r="BZ785" s="5"/>
      <c r="CA785" s="5"/>
      <c r="CB785" s="5"/>
      <c r="CC785" s="5"/>
      <c r="CD785" s="5"/>
      <c r="CE785" s="5"/>
      <c r="CF785" s="5"/>
      <c r="CG785" s="5"/>
      <c r="CH785" s="5"/>
      <c r="CI785" s="5"/>
      <c r="CJ785" s="5"/>
      <c r="CK785" s="5"/>
      <c r="CL785" s="5"/>
      <c r="CM785" s="5"/>
      <c r="CN785" s="5"/>
      <c r="CO785" s="5"/>
      <c r="CP785" s="5"/>
      <c r="CQ785" s="5"/>
      <c r="CR785" s="5"/>
      <c r="CS785" s="5"/>
      <c r="CT785" s="5"/>
      <c r="CU785" s="5"/>
      <c r="CV785" s="5"/>
      <c r="CW785" s="5"/>
      <c r="CX785" s="5"/>
      <c r="CY785" s="5"/>
      <c r="CZ785" s="5"/>
      <c r="DA785" s="5"/>
      <c r="DB785" s="5"/>
      <c r="DC785" s="5"/>
      <c r="DD785" s="5"/>
      <c r="DE785" s="5"/>
      <c r="DF785" s="5"/>
      <c r="DG785" s="5"/>
      <c r="DH785" s="5"/>
      <c r="DI785" s="5"/>
      <c r="DJ785" s="5"/>
      <c r="DK785" s="5"/>
      <c r="DL785" s="5"/>
      <c r="DM785" s="5"/>
      <c r="DN785" s="5"/>
      <c r="DO785" s="5"/>
      <c r="DP785" s="5"/>
      <c r="DQ785" s="5"/>
      <c r="DR785" s="5"/>
      <c r="DS785" s="5"/>
      <c r="DT785" s="5"/>
      <c r="DU785" s="5"/>
    </row>
    <row r="786">
      <c r="A786" s="5"/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5"/>
      <c r="AI786" s="5"/>
      <c r="AJ786" s="5"/>
      <c r="AK786" s="5"/>
      <c r="AL786" s="5"/>
      <c r="AM786" s="5"/>
      <c r="AN786" s="5"/>
      <c r="AO786" s="5"/>
      <c r="AP786" s="5"/>
      <c r="AQ786" s="5"/>
      <c r="AR786" s="5"/>
      <c r="AS786" s="5"/>
      <c r="AT786" s="5"/>
      <c r="AU786" s="5"/>
      <c r="AV786" s="5"/>
      <c r="AW786" s="5"/>
      <c r="AX786" s="5"/>
      <c r="AY786" s="5"/>
      <c r="AZ786" s="5"/>
      <c r="BA786" s="5"/>
      <c r="BB786" s="5"/>
      <c r="BC786" s="5"/>
      <c r="BD786" s="5"/>
      <c r="BE786" s="5"/>
      <c r="BF786" s="5"/>
      <c r="BG786" s="5"/>
      <c r="BH786" s="5"/>
      <c r="BI786" s="5"/>
      <c r="BJ786" s="5"/>
      <c r="BK786" s="5"/>
      <c r="BL786" s="5"/>
      <c r="BM786" s="5"/>
      <c r="BN786" s="5"/>
      <c r="BO786" s="5"/>
      <c r="BP786" s="5"/>
      <c r="BQ786" s="5"/>
      <c r="BR786" s="5"/>
      <c r="BS786" s="5"/>
      <c r="BT786" s="5"/>
      <c r="BU786" s="5"/>
      <c r="BV786" s="5"/>
      <c r="BW786" s="5"/>
      <c r="BX786" s="5"/>
      <c r="BY786" s="5"/>
      <c r="BZ786" s="5"/>
      <c r="CA786" s="5"/>
      <c r="CB786" s="5"/>
      <c r="CC786" s="5"/>
      <c r="CD786" s="5"/>
      <c r="CE786" s="5"/>
      <c r="CF786" s="5"/>
      <c r="CG786" s="5"/>
      <c r="CH786" s="5"/>
      <c r="CI786" s="5"/>
      <c r="CJ786" s="5"/>
      <c r="CK786" s="5"/>
      <c r="CL786" s="5"/>
      <c r="CM786" s="5"/>
      <c r="CN786" s="5"/>
      <c r="CO786" s="5"/>
      <c r="CP786" s="5"/>
      <c r="CQ786" s="5"/>
      <c r="CR786" s="5"/>
      <c r="CS786" s="5"/>
      <c r="CT786" s="5"/>
      <c r="CU786" s="5"/>
      <c r="CV786" s="5"/>
      <c r="CW786" s="5"/>
      <c r="CX786" s="5"/>
      <c r="CY786" s="5"/>
      <c r="CZ786" s="5"/>
      <c r="DA786" s="5"/>
      <c r="DB786" s="5"/>
      <c r="DC786" s="5"/>
      <c r="DD786" s="5"/>
      <c r="DE786" s="5"/>
      <c r="DF786" s="5"/>
      <c r="DG786" s="5"/>
      <c r="DH786" s="5"/>
      <c r="DI786" s="5"/>
      <c r="DJ786" s="5"/>
      <c r="DK786" s="5"/>
      <c r="DL786" s="5"/>
      <c r="DM786" s="5"/>
      <c r="DN786" s="5"/>
      <c r="DO786" s="5"/>
      <c r="DP786" s="5"/>
      <c r="DQ786" s="5"/>
      <c r="DR786" s="5"/>
      <c r="DS786" s="5"/>
      <c r="DT786" s="5"/>
      <c r="DU786" s="5"/>
    </row>
    <row r="787">
      <c r="A787" s="5"/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5"/>
      <c r="AI787" s="5"/>
      <c r="AJ787" s="5"/>
      <c r="AK787" s="5"/>
      <c r="AL787" s="5"/>
      <c r="AM787" s="5"/>
      <c r="AN787" s="5"/>
      <c r="AO787" s="5"/>
      <c r="AP787" s="5"/>
      <c r="AQ787" s="5"/>
      <c r="AR787" s="5"/>
      <c r="AS787" s="5"/>
      <c r="AT787" s="5"/>
      <c r="AU787" s="5"/>
      <c r="AV787" s="5"/>
      <c r="AW787" s="5"/>
      <c r="AX787" s="5"/>
      <c r="AY787" s="5"/>
      <c r="AZ787" s="5"/>
      <c r="BA787" s="5"/>
      <c r="BB787" s="5"/>
      <c r="BC787" s="5"/>
      <c r="BD787" s="5"/>
      <c r="BE787" s="5"/>
      <c r="BF787" s="5"/>
      <c r="BG787" s="5"/>
      <c r="BH787" s="5"/>
      <c r="BI787" s="5"/>
      <c r="BJ787" s="5"/>
      <c r="BK787" s="5"/>
      <c r="BL787" s="5"/>
      <c r="BM787" s="5"/>
      <c r="BN787" s="5"/>
      <c r="BO787" s="5"/>
      <c r="BP787" s="5"/>
      <c r="BQ787" s="5"/>
      <c r="BR787" s="5"/>
      <c r="BS787" s="5"/>
      <c r="BT787" s="5"/>
      <c r="BU787" s="5"/>
      <c r="BV787" s="5"/>
      <c r="BW787" s="5"/>
      <c r="BX787" s="5"/>
      <c r="BY787" s="5"/>
      <c r="BZ787" s="5"/>
      <c r="CA787" s="5"/>
      <c r="CB787" s="5"/>
      <c r="CC787" s="5"/>
      <c r="CD787" s="5"/>
      <c r="CE787" s="5"/>
      <c r="CF787" s="5"/>
      <c r="CG787" s="5"/>
      <c r="CH787" s="5"/>
      <c r="CI787" s="5"/>
      <c r="CJ787" s="5"/>
      <c r="CK787" s="5"/>
      <c r="CL787" s="5"/>
      <c r="CM787" s="5"/>
      <c r="CN787" s="5"/>
      <c r="CO787" s="5"/>
      <c r="CP787" s="5"/>
      <c r="CQ787" s="5"/>
      <c r="CR787" s="5"/>
      <c r="CS787" s="5"/>
      <c r="CT787" s="5"/>
      <c r="CU787" s="5"/>
      <c r="CV787" s="5"/>
      <c r="CW787" s="5"/>
      <c r="CX787" s="5"/>
      <c r="CY787" s="5"/>
      <c r="CZ787" s="5"/>
      <c r="DA787" s="5"/>
      <c r="DB787" s="5"/>
      <c r="DC787" s="5"/>
      <c r="DD787" s="5"/>
      <c r="DE787" s="5"/>
      <c r="DF787" s="5"/>
      <c r="DG787" s="5"/>
      <c r="DH787" s="5"/>
      <c r="DI787" s="5"/>
      <c r="DJ787" s="5"/>
      <c r="DK787" s="5"/>
      <c r="DL787" s="5"/>
      <c r="DM787" s="5"/>
      <c r="DN787" s="5"/>
      <c r="DO787" s="5"/>
      <c r="DP787" s="5"/>
      <c r="DQ787" s="5"/>
      <c r="DR787" s="5"/>
      <c r="DS787" s="5"/>
      <c r="DT787" s="5"/>
      <c r="DU787" s="5"/>
    </row>
    <row r="788">
      <c r="A788" s="5"/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5"/>
      <c r="AI788" s="5"/>
      <c r="AJ788" s="5"/>
      <c r="AK788" s="5"/>
      <c r="AL788" s="5"/>
      <c r="AM788" s="5"/>
      <c r="AN788" s="5"/>
      <c r="AO788" s="5"/>
      <c r="AP788" s="5"/>
      <c r="AQ788" s="5"/>
      <c r="AR788" s="5"/>
      <c r="AS788" s="5"/>
      <c r="AT788" s="5"/>
      <c r="AU788" s="5"/>
      <c r="AV788" s="5"/>
      <c r="AW788" s="5"/>
      <c r="AX788" s="5"/>
      <c r="AY788" s="5"/>
      <c r="AZ788" s="5"/>
      <c r="BA788" s="5"/>
      <c r="BB788" s="5"/>
      <c r="BC788" s="5"/>
      <c r="BD788" s="5"/>
      <c r="BE788" s="5"/>
      <c r="BF788" s="5"/>
      <c r="BG788" s="5"/>
      <c r="BH788" s="5"/>
      <c r="BI788" s="5"/>
      <c r="BJ788" s="5"/>
      <c r="BK788" s="5"/>
      <c r="BL788" s="5"/>
      <c r="BM788" s="5"/>
      <c r="BN788" s="5"/>
      <c r="BO788" s="5"/>
      <c r="BP788" s="5"/>
      <c r="BQ788" s="5"/>
      <c r="BR788" s="5"/>
      <c r="BS788" s="5"/>
      <c r="BT788" s="5"/>
      <c r="BU788" s="5"/>
      <c r="BV788" s="5"/>
      <c r="BW788" s="5"/>
      <c r="BX788" s="5"/>
      <c r="BY788" s="5"/>
      <c r="BZ788" s="5"/>
      <c r="CA788" s="5"/>
      <c r="CB788" s="5"/>
      <c r="CC788" s="5"/>
      <c r="CD788" s="5"/>
      <c r="CE788" s="5"/>
      <c r="CF788" s="5"/>
      <c r="CG788" s="5"/>
      <c r="CH788" s="5"/>
      <c r="CI788" s="5"/>
      <c r="CJ788" s="5"/>
      <c r="CK788" s="5"/>
      <c r="CL788" s="5"/>
      <c r="CM788" s="5"/>
      <c r="CN788" s="5"/>
      <c r="CO788" s="5"/>
      <c r="CP788" s="5"/>
      <c r="CQ788" s="5"/>
      <c r="CR788" s="5"/>
      <c r="CS788" s="5"/>
      <c r="CT788" s="5"/>
      <c r="CU788" s="5"/>
      <c r="CV788" s="5"/>
      <c r="CW788" s="5"/>
      <c r="CX788" s="5"/>
      <c r="CY788" s="5"/>
      <c r="CZ788" s="5"/>
      <c r="DA788" s="5"/>
      <c r="DB788" s="5"/>
      <c r="DC788" s="5"/>
      <c r="DD788" s="5"/>
      <c r="DE788" s="5"/>
      <c r="DF788" s="5"/>
      <c r="DG788" s="5"/>
      <c r="DH788" s="5"/>
      <c r="DI788" s="5"/>
      <c r="DJ788" s="5"/>
      <c r="DK788" s="5"/>
      <c r="DL788" s="5"/>
      <c r="DM788" s="5"/>
      <c r="DN788" s="5"/>
      <c r="DO788" s="5"/>
      <c r="DP788" s="5"/>
      <c r="DQ788" s="5"/>
      <c r="DR788" s="5"/>
      <c r="DS788" s="5"/>
      <c r="DT788" s="5"/>
      <c r="DU788" s="5"/>
    </row>
    <row r="789">
      <c r="A789" s="5"/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5"/>
      <c r="AI789" s="5"/>
      <c r="AJ789" s="5"/>
      <c r="AK789" s="5"/>
      <c r="AL789" s="5"/>
      <c r="AM789" s="5"/>
      <c r="AN789" s="5"/>
      <c r="AO789" s="5"/>
      <c r="AP789" s="5"/>
      <c r="AQ789" s="5"/>
      <c r="AR789" s="5"/>
      <c r="AS789" s="5"/>
      <c r="AT789" s="5"/>
      <c r="AU789" s="5"/>
      <c r="AV789" s="5"/>
      <c r="AW789" s="5"/>
      <c r="AX789" s="5"/>
      <c r="AY789" s="5"/>
      <c r="AZ789" s="5"/>
      <c r="BA789" s="5"/>
      <c r="BB789" s="5"/>
      <c r="BC789" s="5"/>
      <c r="BD789" s="5"/>
      <c r="BE789" s="5"/>
      <c r="BF789" s="5"/>
      <c r="BG789" s="5"/>
      <c r="BH789" s="5"/>
      <c r="BI789" s="5"/>
      <c r="BJ789" s="5"/>
      <c r="BK789" s="5"/>
      <c r="BL789" s="5"/>
      <c r="BM789" s="5"/>
      <c r="BN789" s="5"/>
      <c r="BO789" s="5"/>
      <c r="BP789" s="5"/>
      <c r="BQ789" s="5"/>
      <c r="BR789" s="5"/>
      <c r="BS789" s="5"/>
      <c r="BT789" s="5"/>
      <c r="BU789" s="5"/>
      <c r="BV789" s="5"/>
      <c r="BW789" s="5"/>
      <c r="BX789" s="5"/>
      <c r="BY789" s="5"/>
      <c r="BZ789" s="5"/>
      <c r="CA789" s="5"/>
      <c r="CB789" s="5"/>
      <c r="CC789" s="5"/>
      <c r="CD789" s="5"/>
      <c r="CE789" s="5"/>
      <c r="CF789" s="5"/>
      <c r="CG789" s="5"/>
      <c r="CH789" s="5"/>
      <c r="CI789" s="5"/>
      <c r="CJ789" s="5"/>
      <c r="CK789" s="5"/>
      <c r="CL789" s="5"/>
      <c r="CM789" s="5"/>
      <c r="CN789" s="5"/>
      <c r="CO789" s="5"/>
      <c r="CP789" s="5"/>
      <c r="CQ789" s="5"/>
      <c r="CR789" s="5"/>
      <c r="CS789" s="5"/>
      <c r="CT789" s="5"/>
      <c r="CU789" s="5"/>
      <c r="CV789" s="5"/>
      <c r="CW789" s="5"/>
      <c r="CX789" s="5"/>
      <c r="CY789" s="5"/>
      <c r="CZ789" s="5"/>
      <c r="DA789" s="5"/>
      <c r="DB789" s="5"/>
      <c r="DC789" s="5"/>
      <c r="DD789" s="5"/>
      <c r="DE789" s="5"/>
      <c r="DF789" s="5"/>
      <c r="DG789" s="5"/>
      <c r="DH789" s="5"/>
      <c r="DI789" s="5"/>
      <c r="DJ789" s="5"/>
      <c r="DK789" s="5"/>
      <c r="DL789" s="5"/>
      <c r="DM789" s="5"/>
      <c r="DN789" s="5"/>
      <c r="DO789" s="5"/>
      <c r="DP789" s="5"/>
      <c r="DQ789" s="5"/>
      <c r="DR789" s="5"/>
      <c r="DS789" s="5"/>
      <c r="DT789" s="5"/>
      <c r="DU789" s="5"/>
    </row>
    <row r="790">
      <c r="A790" s="5"/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5"/>
      <c r="AI790" s="5"/>
      <c r="AJ790" s="5"/>
      <c r="AK790" s="5"/>
      <c r="AL790" s="5"/>
      <c r="AM790" s="5"/>
      <c r="AN790" s="5"/>
      <c r="AO790" s="5"/>
      <c r="AP790" s="5"/>
      <c r="AQ790" s="5"/>
      <c r="AR790" s="5"/>
      <c r="AS790" s="5"/>
      <c r="AT790" s="5"/>
      <c r="AU790" s="5"/>
      <c r="AV790" s="5"/>
      <c r="AW790" s="5"/>
      <c r="AX790" s="5"/>
      <c r="AY790" s="5"/>
      <c r="AZ790" s="5"/>
      <c r="BA790" s="5"/>
      <c r="BB790" s="5"/>
      <c r="BC790" s="5"/>
      <c r="BD790" s="5"/>
      <c r="BE790" s="5"/>
      <c r="BF790" s="5"/>
      <c r="BG790" s="5"/>
      <c r="BH790" s="5"/>
      <c r="BI790" s="5"/>
      <c r="BJ790" s="5"/>
      <c r="BK790" s="5"/>
      <c r="BL790" s="5"/>
      <c r="BM790" s="5"/>
      <c r="BN790" s="5"/>
      <c r="BO790" s="5"/>
      <c r="BP790" s="5"/>
      <c r="BQ790" s="5"/>
      <c r="BR790" s="5"/>
      <c r="BS790" s="5"/>
      <c r="BT790" s="5"/>
      <c r="BU790" s="5"/>
      <c r="BV790" s="5"/>
      <c r="BW790" s="5"/>
      <c r="BX790" s="5"/>
      <c r="BY790" s="5"/>
      <c r="BZ790" s="5"/>
      <c r="CA790" s="5"/>
      <c r="CB790" s="5"/>
      <c r="CC790" s="5"/>
      <c r="CD790" s="5"/>
      <c r="CE790" s="5"/>
      <c r="CF790" s="5"/>
      <c r="CG790" s="5"/>
      <c r="CH790" s="5"/>
      <c r="CI790" s="5"/>
      <c r="CJ790" s="5"/>
      <c r="CK790" s="5"/>
      <c r="CL790" s="5"/>
      <c r="CM790" s="5"/>
      <c r="CN790" s="5"/>
      <c r="CO790" s="5"/>
      <c r="CP790" s="5"/>
      <c r="CQ790" s="5"/>
      <c r="CR790" s="5"/>
      <c r="CS790" s="5"/>
      <c r="CT790" s="5"/>
      <c r="CU790" s="5"/>
      <c r="CV790" s="5"/>
      <c r="CW790" s="5"/>
      <c r="CX790" s="5"/>
      <c r="CY790" s="5"/>
      <c r="CZ790" s="5"/>
      <c r="DA790" s="5"/>
      <c r="DB790" s="5"/>
      <c r="DC790" s="5"/>
      <c r="DD790" s="5"/>
      <c r="DE790" s="5"/>
      <c r="DF790" s="5"/>
      <c r="DG790" s="5"/>
      <c r="DH790" s="5"/>
      <c r="DI790" s="5"/>
      <c r="DJ790" s="5"/>
      <c r="DK790" s="5"/>
      <c r="DL790" s="5"/>
      <c r="DM790" s="5"/>
      <c r="DN790" s="5"/>
      <c r="DO790" s="5"/>
      <c r="DP790" s="5"/>
      <c r="DQ790" s="5"/>
      <c r="DR790" s="5"/>
      <c r="DS790" s="5"/>
      <c r="DT790" s="5"/>
      <c r="DU790" s="5"/>
    </row>
    <row r="791">
      <c r="A791" s="5"/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5"/>
      <c r="AI791" s="5"/>
      <c r="AJ791" s="5"/>
      <c r="AK791" s="5"/>
      <c r="AL791" s="5"/>
      <c r="AM791" s="5"/>
      <c r="AN791" s="5"/>
      <c r="AO791" s="5"/>
      <c r="AP791" s="5"/>
      <c r="AQ791" s="5"/>
      <c r="AR791" s="5"/>
      <c r="AS791" s="5"/>
      <c r="AT791" s="5"/>
      <c r="AU791" s="5"/>
      <c r="AV791" s="5"/>
      <c r="AW791" s="5"/>
      <c r="AX791" s="5"/>
      <c r="AY791" s="5"/>
      <c r="AZ791" s="5"/>
      <c r="BA791" s="5"/>
      <c r="BB791" s="5"/>
      <c r="BC791" s="5"/>
      <c r="BD791" s="5"/>
      <c r="BE791" s="5"/>
      <c r="BF791" s="5"/>
      <c r="BG791" s="5"/>
      <c r="BH791" s="5"/>
      <c r="BI791" s="5"/>
      <c r="BJ791" s="5"/>
      <c r="BK791" s="5"/>
      <c r="BL791" s="5"/>
      <c r="BM791" s="5"/>
      <c r="BN791" s="5"/>
      <c r="BO791" s="5"/>
      <c r="BP791" s="5"/>
      <c r="BQ791" s="5"/>
      <c r="BR791" s="5"/>
      <c r="BS791" s="5"/>
      <c r="BT791" s="5"/>
      <c r="BU791" s="5"/>
      <c r="BV791" s="5"/>
      <c r="BW791" s="5"/>
      <c r="BX791" s="5"/>
      <c r="BY791" s="5"/>
      <c r="BZ791" s="5"/>
      <c r="CA791" s="5"/>
      <c r="CB791" s="5"/>
      <c r="CC791" s="5"/>
      <c r="CD791" s="5"/>
      <c r="CE791" s="5"/>
      <c r="CF791" s="5"/>
      <c r="CG791" s="5"/>
      <c r="CH791" s="5"/>
      <c r="CI791" s="5"/>
      <c r="CJ791" s="5"/>
      <c r="CK791" s="5"/>
      <c r="CL791" s="5"/>
      <c r="CM791" s="5"/>
      <c r="CN791" s="5"/>
      <c r="CO791" s="5"/>
      <c r="CP791" s="5"/>
      <c r="CQ791" s="5"/>
      <c r="CR791" s="5"/>
      <c r="CS791" s="5"/>
      <c r="CT791" s="5"/>
      <c r="CU791" s="5"/>
      <c r="CV791" s="5"/>
      <c r="CW791" s="5"/>
      <c r="CX791" s="5"/>
      <c r="CY791" s="5"/>
      <c r="CZ791" s="5"/>
      <c r="DA791" s="5"/>
      <c r="DB791" s="5"/>
      <c r="DC791" s="5"/>
      <c r="DD791" s="5"/>
      <c r="DE791" s="5"/>
      <c r="DF791" s="5"/>
      <c r="DG791" s="5"/>
      <c r="DH791" s="5"/>
      <c r="DI791" s="5"/>
      <c r="DJ791" s="5"/>
      <c r="DK791" s="5"/>
      <c r="DL791" s="5"/>
      <c r="DM791" s="5"/>
      <c r="DN791" s="5"/>
      <c r="DO791" s="5"/>
      <c r="DP791" s="5"/>
      <c r="DQ791" s="5"/>
      <c r="DR791" s="5"/>
      <c r="DS791" s="5"/>
      <c r="DT791" s="5"/>
      <c r="DU791" s="5"/>
    </row>
    <row r="792">
      <c r="A792" s="5"/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5"/>
      <c r="AI792" s="5"/>
      <c r="AJ792" s="5"/>
      <c r="AK792" s="5"/>
      <c r="AL792" s="5"/>
      <c r="AM792" s="5"/>
      <c r="AN792" s="5"/>
      <c r="AO792" s="5"/>
      <c r="AP792" s="5"/>
      <c r="AQ792" s="5"/>
      <c r="AR792" s="5"/>
      <c r="AS792" s="5"/>
      <c r="AT792" s="5"/>
      <c r="AU792" s="5"/>
      <c r="AV792" s="5"/>
      <c r="AW792" s="5"/>
      <c r="AX792" s="5"/>
      <c r="AY792" s="5"/>
      <c r="AZ792" s="5"/>
      <c r="BA792" s="5"/>
      <c r="BB792" s="5"/>
      <c r="BC792" s="5"/>
      <c r="BD792" s="5"/>
      <c r="BE792" s="5"/>
      <c r="BF792" s="5"/>
      <c r="BG792" s="5"/>
      <c r="BH792" s="5"/>
      <c r="BI792" s="5"/>
      <c r="BJ792" s="5"/>
      <c r="BK792" s="5"/>
      <c r="BL792" s="5"/>
      <c r="BM792" s="5"/>
      <c r="BN792" s="5"/>
      <c r="BO792" s="5"/>
      <c r="BP792" s="5"/>
      <c r="BQ792" s="5"/>
      <c r="BR792" s="5"/>
      <c r="BS792" s="5"/>
      <c r="BT792" s="5"/>
      <c r="BU792" s="5"/>
      <c r="BV792" s="5"/>
      <c r="BW792" s="5"/>
      <c r="BX792" s="5"/>
      <c r="BY792" s="5"/>
      <c r="BZ792" s="5"/>
      <c r="CA792" s="5"/>
      <c r="CB792" s="5"/>
      <c r="CC792" s="5"/>
      <c r="CD792" s="5"/>
      <c r="CE792" s="5"/>
      <c r="CF792" s="5"/>
      <c r="CG792" s="5"/>
      <c r="CH792" s="5"/>
      <c r="CI792" s="5"/>
      <c r="CJ792" s="5"/>
      <c r="CK792" s="5"/>
      <c r="CL792" s="5"/>
      <c r="CM792" s="5"/>
      <c r="CN792" s="5"/>
      <c r="CO792" s="5"/>
      <c r="CP792" s="5"/>
      <c r="CQ792" s="5"/>
      <c r="CR792" s="5"/>
      <c r="CS792" s="5"/>
      <c r="CT792" s="5"/>
      <c r="CU792" s="5"/>
      <c r="CV792" s="5"/>
      <c r="CW792" s="5"/>
      <c r="CX792" s="5"/>
      <c r="CY792" s="5"/>
      <c r="CZ792" s="5"/>
      <c r="DA792" s="5"/>
      <c r="DB792" s="5"/>
      <c r="DC792" s="5"/>
      <c r="DD792" s="5"/>
      <c r="DE792" s="5"/>
      <c r="DF792" s="5"/>
      <c r="DG792" s="5"/>
      <c r="DH792" s="5"/>
      <c r="DI792" s="5"/>
      <c r="DJ792" s="5"/>
      <c r="DK792" s="5"/>
      <c r="DL792" s="5"/>
      <c r="DM792" s="5"/>
      <c r="DN792" s="5"/>
      <c r="DO792" s="5"/>
      <c r="DP792" s="5"/>
      <c r="DQ792" s="5"/>
      <c r="DR792" s="5"/>
      <c r="DS792" s="5"/>
      <c r="DT792" s="5"/>
      <c r="DU792" s="5"/>
    </row>
    <row r="793">
      <c r="A793" s="5"/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5"/>
      <c r="AI793" s="5"/>
      <c r="AJ793" s="5"/>
      <c r="AK793" s="5"/>
      <c r="AL793" s="5"/>
      <c r="AM793" s="5"/>
      <c r="AN793" s="5"/>
      <c r="AO793" s="5"/>
      <c r="AP793" s="5"/>
      <c r="AQ793" s="5"/>
      <c r="AR793" s="5"/>
      <c r="AS793" s="5"/>
      <c r="AT793" s="5"/>
      <c r="AU793" s="5"/>
      <c r="AV793" s="5"/>
      <c r="AW793" s="5"/>
      <c r="AX793" s="5"/>
      <c r="AY793" s="5"/>
      <c r="AZ793" s="5"/>
      <c r="BA793" s="5"/>
      <c r="BB793" s="5"/>
      <c r="BC793" s="5"/>
      <c r="BD793" s="5"/>
      <c r="BE793" s="5"/>
      <c r="BF793" s="5"/>
      <c r="BG793" s="5"/>
      <c r="BH793" s="5"/>
      <c r="BI793" s="5"/>
      <c r="BJ793" s="5"/>
      <c r="BK793" s="5"/>
      <c r="BL793" s="5"/>
      <c r="BM793" s="5"/>
      <c r="BN793" s="5"/>
      <c r="BO793" s="5"/>
      <c r="BP793" s="5"/>
      <c r="BQ793" s="5"/>
      <c r="BR793" s="5"/>
      <c r="BS793" s="5"/>
      <c r="BT793" s="5"/>
      <c r="BU793" s="5"/>
      <c r="BV793" s="5"/>
      <c r="BW793" s="5"/>
      <c r="BX793" s="5"/>
      <c r="BY793" s="5"/>
      <c r="BZ793" s="5"/>
      <c r="CA793" s="5"/>
      <c r="CB793" s="5"/>
      <c r="CC793" s="5"/>
      <c r="CD793" s="5"/>
      <c r="CE793" s="5"/>
      <c r="CF793" s="5"/>
      <c r="CG793" s="5"/>
      <c r="CH793" s="5"/>
      <c r="CI793" s="5"/>
      <c r="CJ793" s="5"/>
      <c r="CK793" s="5"/>
      <c r="CL793" s="5"/>
      <c r="CM793" s="5"/>
      <c r="CN793" s="5"/>
      <c r="CO793" s="5"/>
      <c r="CP793" s="5"/>
      <c r="CQ793" s="5"/>
      <c r="CR793" s="5"/>
      <c r="CS793" s="5"/>
      <c r="CT793" s="5"/>
      <c r="CU793" s="5"/>
      <c r="CV793" s="5"/>
      <c r="CW793" s="5"/>
      <c r="CX793" s="5"/>
      <c r="CY793" s="5"/>
      <c r="CZ793" s="5"/>
      <c r="DA793" s="5"/>
      <c r="DB793" s="5"/>
      <c r="DC793" s="5"/>
      <c r="DD793" s="5"/>
      <c r="DE793" s="5"/>
      <c r="DF793" s="5"/>
      <c r="DG793" s="5"/>
      <c r="DH793" s="5"/>
      <c r="DI793" s="5"/>
      <c r="DJ793" s="5"/>
      <c r="DK793" s="5"/>
      <c r="DL793" s="5"/>
      <c r="DM793" s="5"/>
      <c r="DN793" s="5"/>
      <c r="DO793" s="5"/>
      <c r="DP793" s="5"/>
      <c r="DQ793" s="5"/>
      <c r="DR793" s="5"/>
      <c r="DS793" s="5"/>
      <c r="DT793" s="5"/>
      <c r="DU793" s="5"/>
    </row>
    <row r="794">
      <c r="A794" s="5"/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5"/>
      <c r="AI794" s="5"/>
      <c r="AJ794" s="5"/>
      <c r="AK794" s="5"/>
      <c r="AL794" s="5"/>
      <c r="AM794" s="5"/>
      <c r="AN794" s="5"/>
      <c r="AO794" s="5"/>
      <c r="AP794" s="5"/>
      <c r="AQ794" s="5"/>
      <c r="AR794" s="5"/>
      <c r="AS794" s="5"/>
      <c r="AT794" s="5"/>
      <c r="AU794" s="5"/>
      <c r="AV794" s="5"/>
      <c r="AW794" s="5"/>
      <c r="AX794" s="5"/>
      <c r="AY794" s="5"/>
      <c r="AZ794" s="5"/>
      <c r="BA794" s="5"/>
      <c r="BB794" s="5"/>
      <c r="BC794" s="5"/>
      <c r="BD794" s="5"/>
      <c r="BE794" s="5"/>
      <c r="BF794" s="5"/>
      <c r="BG794" s="5"/>
      <c r="BH794" s="5"/>
      <c r="BI794" s="5"/>
      <c r="BJ794" s="5"/>
      <c r="BK794" s="5"/>
      <c r="BL794" s="5"/>
      <c r="BM794" s="5"/>
      <c r="BN794" s="5"/>
      <c r="BO794" s="5"/>
      <c r="BP794" s="5"/>
      <c r="BQ794" s="5"/>
      <c r="BR794" s="5"/>
      <c r="BS794" s="5"/>
      <c r="BT794" s="5"/>
      <c r="BU794" s="5"/>
      <c r="BV794" s="5"/>
      <c r="BW794" s="5"/>
      <c r="BX794" s="5"/>
      <c r="BY794" s="5"/>
      <c r="BZ794" s="5"/>
      <c r="CA794" s="5"/>
      <c r="CB794" s="5"/>
      <c r="CC794" s="5"/>
      <c r="CD794" s="5"/>
      <c r="CE794" s="5"/>
      <c r="CF794" s="5"/>
      <c r="CG794" s="5"/>
      <c r="CH794" s="5"/>
      <c r="CI794" s="5"/>
      <c r="CJ794" s="5"/>
      <c r="CK794" s="5"/>
      <c r="CL794" s="5"/>
      <c r="CM794" s="5"/>
      <c r="CN794" s="5"/>
      <c r="CO794" s="5"/>
      <c r="CP794" s="5"/>
      <c r="CQ794" s="5"/>
      <c r="CR794" s="5"/>
      <c r="CS794" s="5"/>
      <c r="CT794" s="5"/>
      <c r="CU794" s="5"/>
      <c r="CV794" s="5"/>
      <c r="CW794" s="5"/>
      <c r="CX794" s="5"/>
      <c r="CY794" s="5"/>
      <c r="CZ794" s="5"/>
      <c r="DA794" s="5"/>
      <c r="DB794" s="5"/>
      <c r="DC794" s="5"/>
      <c r="DD794" s="5"/>
      <c r="DE794" s="5"/>
      <c r="DF794" s="5"/>
      <c r="DG794" s="5"/>
      <c r="DH794" s="5"/>
      <c r="DI794" s="5"/>
      <c r="DJ794" s="5"/>
      <c r="DK794" s="5"/>
      <c r="DL794" s="5"/>
      <c r="DM794" s="5"/>
      <c r="DN794" s="5"/>
      <c r="DO794" s="5"/>
      <c r="DP794" s="5"/>
      <c r="DQ794" s="5"/>
      <c r="DR794" s="5"/>
      <c r="DS794" s="5"/>
      <c r="DT794" s="5"/>
      <c r="DU794" s="5"/>
    </row>
    <row r="795">
      <c r="A795" s="5"/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5"/>
      <c r="AI795" s="5"/>
      <c r="AJ795" s="5"/>
      <c r="AK795" s="5"/>
      <c r="AL795" s="5"/>
      <c r="AM795" s="5"/>
      <c r="AN795" s="5"/>
      <c r="AO795" s="5"/>
      <c r="AP795" s="5"/>
      <c r="AQ795" s="5"/>
      <c r="AR795" s="5"/>
      <c r="AS795" s="5"/>
      <c r="AT795" s="5"/>
      <c r="AU795" s="5"/>
      <c r="AV795" s="5"/>
      <c r="AW795" s="5"/>
      <c r="AX795" s="5"/>
      <c r="AY795" s="5"/>
      <c r="AZ795" s="5"/>
      <c r="BA795" s="5"/>
      <c r="BB795" s="5"/>
      <c r="BC795" s="5"/>
      <c r="BD795" s="5"/>
      <c r="BE795" s="5"/>
      <c r="BF795" s="5"/>
      <c r="BG795" s="5"/>
      <c r="BH795" s="5"/>
      <c r="BI795" s="5"/>
      <c r="BJ795" s="5"/>
      <c r="BK795" s="5"/>
      <c r="BL795" s="5"/>
      <c r="BM795" s="5"/>
      <c r="BN795" s="5"/>
      <c r="BO795" s="5"/>
      <c r="BP795" s="5"/>
      <c r="BQ795" s="5"/>
      <c r="BR795" s="5"/>
      <c r="BS795" s="5"/>
      <c r="BT795" s="5"/>
      <c r="BU795" s="5"/>
      <c r="BV795" s="5"/>
      <c r="BW795" s="5"/>
      <c r="BX795" s="5"/>
      <c r="BY795" s="5"/>
      <c r="BZ795" s="5"/>
      <c r="CA795" s="5"/>
      <c r="CB795" s="5"/>
      <c r="CC795" s="5"/>
      <c r="CD795" s="5"/>
      <c r="CE795" s="5"/>
      <c r="CF795" s="5"/>
      <c r="CG795" s="5"/>
      <c r="CH795" s="5"/>
      <c r="CI795" s="5"/>
      <c r="CJ795" s="5"/>
      <c r="CK795" s="5"/>
      <c r="CL795" s="5"/>
      <c r="CM795" s="5"/>
      <c r="CN795" s="5"/>
      <c r="CO795" s="5"/>
      <c r="CP795" s="5"/>
      <c r="CQ795" s="5"/>
      <c r="CR795" s="5"/>
      <c r="CS795" s="5"/>
      <c r="CT795" s="5"/>
      <c r="CU795" s="5"/>
      <c r="CV795" s="5"/>
      <c r="CW795" s="5"/>
      <c r="CX795" s="5"/>
      <c r="CY795" s="5"/>
      <c r="CZ795" s="5"/>
      <c r="DA795" s="5"/>
      <c r="DB795" s="5"/>
      <c r="DC795" s="5"/>
      <c r="DD795" s="5"/>
      <c r="DE795" s="5"/>
      <c r="DF795" s="5"/>
      <c r="DG795" s="5"/>
      <c r="DH795" s="5"/>
      <c r="DI795" s="5"/>
      <c r="DJ795" s="5"/>
      <c r="DK795" s="5"/>
      <c r="DL795" s="5"/>
      <c r="DM795" s="5"/>
      <c r="DN795" s="5"/>
      <c r="DO795" s="5"/>
      <c r="DP795" s="5"/>
      <c r="DQ795" s="5"/>
      <c r="DR795" s="5"/>
      <c r="DS795" s="5"/>
      <c r="DT795" s="5"/>
      <c r="DU795" s="5"/>
    </row>
    <row r="796">
      <c r="A796" s="5"/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5"/>
      <c r="AI796" s="5"/>
      <c r="AJ796" s="5"/>
      <c r="AK796" s="5"/>
      <c r="AL796" s="5"/>
      <c r="AM796" s="5"/>
      <c r="AN796" s="5"/>
      <c r="AO796" s="5"/>
      <c r="AP796" s="5"/>
      <c r="AQ796" s="5"/>
      <c r="AR796" s="5"/>
      <c r="AS796" s="5"/>
      <c r="AT796" s="5"/>
      <c r="AU796" s="5"/>
      <c r="AV796" s="5"/>
      <c r="AW796" s="5"/>
      <c r="AX796" s="5"/>
      <c r="AY796" s="5"/>
      <c r="AZ796" s="5"/>
      <c r="BA796" s="5"/>
      <c r="BB796" s="5"/>
      <c r="BC796" s="5"/>
      <c r="BD796" s="5"/>
      <c r="BE796" s="5"/>
      <c r="BF796" s="5"/>
      <c r="BG796" s="5"/>
      <c r="BH796" s="5"/>
      <c r="BI796" s="5"/>
      <c r="BJ796" s="5"/>
      <c r="BK796" s="5"/>
      <c r="BL796" s="5"/>
      <c r="BM796" s="5"/>
      <c r="BN796" s="5"/>
      <c r="BO796" s="5"/>
      <c r="BP796" s="5"/>
      <c r="BQ796" s="5"/>
      <c r="BR796" s="5"/>
      <c r="BS796" s="5"/>
      <c r="BT796" s="5"/>
      <c r="BU796" s="5"/>
      <c r="BV796" s="5"/>
      <c r="BW796" s="5"/>
      <c r="BX796" s="5"/>
      <c r="BY796" s="5"/>
      <c r="BZ796" s="5"/>
      <c r="CA796" s="5"/>
      <c r="CB796" s="5"/>
      <c r="CC796" s="5"/>
      <c r="CD796" s="5"/>
      <c r="CE796" s="5"/>
      <c r="CF796" s="5"/>
      <c r="CG796" s="5"/>
      <c r="CH796" s="5"/>
      <c r="CI796" s="5"/>
      <c r="CJ796" s="5"/>
      <c r="CK796" s="5"/>
      <c r="CL796" s="5"/>
      <c r="CM796" s="5"/>
      <c r="CN796" s="5"/>
      <c r="CO796" s="5"/>
      <c r="CP796" s="5"/>
      <c r="CQ796" s="5"/>
      <c r="CR796" s="5"/>
      <c r="CS796" s="5"/>
      <c r="CT796" s="5"/>
      <c r="CU796" s="5"/>
      <c r="CV796" s="5"/>
      <c r="CW796" s="5"/>
      <c r="CX796" s="5"/>
      <c r="CY796" s="5"/>
      <c r="CZ796" s="5"/>
      <c r="DA796" s="5"/>
      <c r="DB796" s="5"/>
      <c r="DC796" s="5"/>
      <c r="DD796" s="5"/>
      <c r="DE796" s="5"/>
      <c r="DF796" s="5"/>
      <c r="DG796" s="5"/>
      <c r="DH796" s="5"/>
      <c r="DI796" s="5"/>
      <c r="DJ796" s="5"/>
      <c r="DK796" s="5"/>
      <c r="DL796" s="5"/>
      <c r="DM796" s="5"/>
      <c r="DN796" s="5"/>
      <c r="DO796" s="5"/>
      <c r="DP796" s="5"/>
      <c r="DQ796" s="5"/>
      <c r="DR796" s="5"/>
      <c r="DS796" s="5"/>
      <c r="DT796" s="5"/>
      <c r="DU796" s="5"/>
    </row>
    <row r="797">
      <c r="A797" s="5"/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5"/>
      <c r="AI797" s="5"/>
      <c r="AJ797" s="5"/>
      <c r="AK797" s="5"/>
      <c r="AL797" s="5"/>
      <c r="AM797" s="5"/>
      <c r="AN797" s="5"/>
      <c r="AO797" s="5"/>
      <c r="AP797" s="5"/>
      <c r="AQ797" s="5"/>
      <c r="AR797" s="5"/>
      <c r="AS797" s="5"/>
      <c r="AT797" s="5"/>
      <c r="AU797" s="5"/>
      <c r="AV797" s="5"/>
      <c r="AW797" s="5"/>
      <c r="AX797" s="5"/>
      <c r="AY797" s="5"/>
      <c r="AZ797" s="5"/>
      <c r="BA797" s="5"/>
      <c r="BB797" s="5"/>
      <c r="BC797" s="5"/>
      <c r="BD797" s="5"/>
      <c r="BE797" s="5"/>
      <c r="BF797" s="5"/>
      <c r="BG797" s="5"/>
      <c r="BH797" s="5"/>
      <c r="BI797" s="5"/>
      <c r="BJ797" s="5"/>
      <c r="BK797" s="5"/>
      <c r="BL797" s="5"/>
      <c r="BM797" s="5"/>
      <c r="BN797" s="5"/>
      <c r="BO797" s="5"/>
      <c r="BP797" s="5"/>
      <c r="BQ797" s="5"/>
      <c r="BR797" s="5"/>
      <c r="BS797" s="5"/>
      <c r="BT797" s="5"/>
      <c r="BU797" s="5"/>
      <c r="BV797" s="5"/>
      <c r="BW797" s="5"/>
      <c r="BX797" s="5"/>
      <c r="BY797" s="5"/>
      <c r="BZ797" s="5"/>
      <c r="CA797" s="5"/>
      <c r="CB797" s="5"/>
      <c r="CC797" s="5"/>
      <c r="CD797" s="5"/>
      <c r="CE797" s="5"/>
      <c r="CF797" s="5"/>
      <c r="CG797" s="5"/>
      <c r="CH797" s="5"/>
      <c r="CI797" s="5"/>
      <c r="CJ797" s="5"/>
      <c r="CK797" s="5"/>
      <c r="CL797" s="5"/>
      <c r="CM797" s="5"/>
      <c r="CN797" s="5"/>
      <c r="CO797" s="5"/>
      <c r="CP797" s="5"/>
      <c r="CQ797" s="5"/>
      <c r="CR797" s="5"/>
      <c r="CS797" s="5"/>
      <c r="CT797" s="5"/>
      <c r="CU797" s="5"/>
      <c r="CV797" s="5"/>
      <c r="CW797" s="5"/>
      <c r="CX797" s="5"/>
      <c r="CY797" s="5"/>
      <c r="CZ797" s="5"/>
      <c r="DA797" s="5"/>
      <c r="DB797" s="5"/>
      <c r="DC797" s="5"/>
      <c r="DD797" s="5"/>
      <c r="DE797" s="5"/>
      <c r="DF797" s="5"/>
      <c r="DG797" s="5"/>
      <c r="DH797" s="5"/>
      <c r="DI797" s="5"/>
      <c r="DJ797" s="5"/>
      <c r="DK797" s="5"/>
      <c r="DL797" s="5"/>
      <c r="DM797" s="5"/>
      <c r="DN797" s="5"/>
      <c r="DO797" s="5"/>
      <c r="DP797" s="5"/>
      <c r="DQ797" s="5"/>
      <c r="DR797" s="5"/>
      <c r="DS797" s="5"/>
      <c r="DT797" s="5"/>
      <c r="DU797" s="5"/>
    </row>
    <row r="798">
      <c r="A798" s="5"/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5"/>
      <c r="AI798" s="5"/>
      <c r="AJ798" s="5"/>
      <c r="AK798" s="5"/>
      <c r="AL798" s="5"/>
      <c r="AM798" s="5"/>
      <c r="AN798" s="5"/>
      <c r="AO798" s="5"/>
      <c r="AP798" s="5"/>
      <c r="AQ798" s="5"/>
      <c r="AR798" s="5"/>
      <c r="AS798" s="5"/>
      <c r="AT798" s="5"/>
      <c r="AU798" s="5"/>
      <c r="AV798" s="5"/>
      <c r="AW798" s="5"/>
      <c r="AX798" s="5"/>
      <c r="AY798" s="5"/>
      <c r="AZ798" s="5"/>
      <c r="BA798" s="5"/>
      <c r="BB798" s="5"/>
      <c r="BC798" s="5"/>
      <c r="BD798" s="5"/>
      <c r="BE798" s="5"/>
      <c r="BF798" s="5"/>
      <c r="BG798" s="5"/>
      <c r="BH798" s="5"/>
      <c r="BI798" s="5"/>
      <c r="BJ798" s="5"/>
      <c r="BK798" s="5"/>
      <c r="BL798" s="5"/>
      <c r="BM798" s="5"/>
      <c r="BN798" s="5"/>
      <c r="BO798" s="5"/>
      <c r="BP798" s="5"/>
      <c r="BQ798" s="5"/>
      <c r="BR798" s="5"/>
      <c r="BS798" s="5"/>
      <c r="BT798" s="5"/>
      <c r="BU798" s="5"/>
      <c r="BV798" s="5"/>
      <c r="BW798" s="5"/>
      <c r="BX798" s="5"/>
      <c r="BY798" s="5"/>
      <c r="BZ798" s="5"/>
      <c r="CA798" s="5"/>
      <c r="CB798" s="5"/>
      <c r="CC798" s="5"/>
      <c r="CD798" s="5"/>
      <c r="CE798" s="5"/>
      <c r="CF798" s="5"/>
      <c r="CG798" s="5"/>
      <c r="CH798" s="5"/>
      <c r="CI798" s="5"/>
      <c r="CJ798" s="5"/>
      <c r="CK798" s="5"/>
      <c r="CL798" s="5"/>
      <c r="CM798" s="5"/>
      <c r="CN798" s="5"/>
      <c r="CO798" s="5"/>
      <c r="CP798" s="5"/>
      <c r="CQ798" s="5"/>
      <c r="CR798" s="5"/>
      <c r="CS798" s="5"/>
      <c r="CT798" s="5"/>
      <c r="CU798" s="5"/>
      <c r="CV798" s="5"/>
      <c r="CW798" s="5"/>
      <c r="CX798" s="5"/>
      <c r="CY798" s="5"/>
      <c r="CZ798" s="5"/>
      <c r="DA798" s="5"/>
      <c r="DB798" s="5"/>
      <c r="DC798" s="5"/>
      <c r="DD798" s="5"/>
      <c r="DE798" s="5"/>
      <c r="DF798" s="5"/>
      <c r="DG798" s="5"/>
      <c r="DH798" s="5"/>
      <c r="DI798" s="5"/>
      <c r="DJ798" s="5"/>
      <c r="DK798" s="5"/>
      <c r="DL798" s="5"/>
      <c r="DM798" s="5"/>
      <c r="DN798" s="5"/>
      <c r="DO798" s="5"/>
      <c r="DP798" s="5"/>
      <c r="DQ798" s="5"/>
      <c r="DR798" s="5"/>
      <c r="DS798" s="5"/>
      <c r="DT798" s="5"/>
      <c r="DU798" s="5"/>
    </row>
    <row r="799">
      <c r="A799" s="5"/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5"/>
      <c r="AI799" s="5"/>
      <c r="AJ799" s="5"/>
      <c r="AK799" s="5"/>
      <c r="AL799" s="5"/>
      <c r="AM799" s="5"/>
      <c r="AN799" s="5"/>
      <c r="AO799" s="5"/>
      <c r="AP799" s="5"/>
      <c r="AQ799" s="5"/>
      <c r="AR799" s="5"/>
      <c r="AS799" s="5"/>
      <c r="AT799" s="5"/>
      <c r="AU799" s="5"/>
      <c r="AV799" s="5"/>
      <c r="AW799" s="5"/>
      <c r="AX799" s="5"/>
      <c r="AY799" s="5"/>
      <c r="AZ799" s="5"/>
      <c r="BA799" s="5"/>
      <c r="BB799" s="5"/>
      <c r="BC799" s="5"/>
      <c r="BD799" s="5"/>
      <c r="BE799" s="5"/>
      <c r="BF799" s="5"/>
      <c r="BG799" s="5"/>
      <c r="BH799" s="5"/>
      <c r="BI799" s="5"/>
      <c r="BJ799" s="5"/>
      <c r="BK799" s="5"/>
      <c r="BL799" s="5"/>
      <c r="BM799" s="5"/>
      <c r="BN799" s="5"/>
      <c r="BO799" s="5"/>
      <c r="BP799" s="5"/>
      <c r="BQ799" s="5"/>
      <c r="BR799" s="5"/>
      <c r="BS799" s="5"/>
      <c r="BT799" s="5"/>
      <c r="BU799" s="5"/>
      <c r="BV799" s="5"/>
      <c r="BW799" s="5"/>
      <c r="BX799" s="5"/>
      <c r="BY799" s="5"/>
      <c r="BZ799" s="5"/>
      <c r="CA799" s="5"/>
      <c r="CB799" s="5"/>
      <c r="CC799" s="5"/>
      <c r="CD799" s="5"/>
      <c r="CE799" s="5"/>
      <c r="CF799" s="5"/>
      <c r="CG799" s="5"/>
      <c r="CH799" s="5"/>
      <c r="CI799" s="5"/>
      <c r="CJ799" s="5"/>
      <c r="CK799" s="5"/>
      <c r="CL799" s="5"/>
      <c r="CM799" s="5"/>
      <c r="CN799" s="5"/>
      <c r="CO799" s="5"/>
      <c r="CP799" s="5"/>
      <c r="CQ799" s="5"/>
      <c r="CR799" s="5"/>
      <c r="CS799" s="5"/>
      <c r="CT799" s="5"/>
      <c r="CU799" s="5"/>
      <c r="CV799" s="5"/>
      <c r="CW799" s="5"/>
      <c r="CX799" s="5"/>
      <c r="CY799" s="5"/>
      <c r="CZ799" s="5"/>
      <c r="DA799" s="5"/>
      <c r="DB799" s="5"/>
      <c r="DC799" s="5"/>
      <c r="DD799" s="5"/>
      <c r="DE799" s="5"/>
      <c r="DF799" s="5"/>
      <c r="DG799" s="5"/>
      <c r="DH799" s="5"/>
      <c r="DI799" s="5"/>
      <c r="DJ799" s="5"/>
      <c r="DK799" s="5"/>
      <c r="DL799" s="5"/>
      <c r="DM799" s="5"/>
      <c r="DN799" s="5"/>
      <c r="DO799" s="5"/>
      <c r="DP799" s="5"/>
      <c r="DQ799" s="5"/>
      <c r="DR799" s="5"/>
      <c r="DS799" s="5"/>
      <c r="DT799" s="5"/>
      <c r="DU799" s="5"/>
    </row>
    <row r="800">
      <c r="A800" s="5"/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5"/>
      <c r="AI800" s="5"/>
      <c r="AJ800" s="5"/>
      <c r="AK800" s="5"/>
      <c r="AL800" s="5"/>
      <c r="AM800" s="5"/>
      <c r="AN800" s="5"/>
      <c r="AO800" s="5"/>
      <c r="AP800" s="5"/>
      <c r="AQ800" s="5"/>
      <c r="AR800" s="5"/>
      <c r="AS800" s="5"/>
      <c r="AT800" s="5"/>
      <c r="AU800" s="5"/>
      <c r="AV800" s="5"/>
      <c r="AW800" s="5"/>
      <c r="AX800" s="5"/>
      <c r="AY800" s="5"/>
      <c r="AZ800" s="5"/>
      <c r="BA800" s="5"/>
      <c r="BB800" s="5"/>
      <c r="BC800" s="5"/>
      <c r="BD800" s="5"/>
      <c r="BE800" s="5"/>
      <c r="BF800" s="5"/>
      <c r="BG800" s="5"/>
      <c r="BH800" s="5"/>
      <c r="BI800" s="5"/>
      <c r="BJ800" s="5"/>
      <c r="BK800" s="5"/>
      <c r="BL800" s="5"/>
      <c r="BM800" s="5"/>
      <c r="BN800" s="5"/>
      <c r="BO800" s="5"/>
      <c r="BP800" s="5"/>
      <c r="BQ800" s="5"/>
      <c r="BR800" s="5"/>
      <c r="BS800" s="5"/>
      <c r="BT800" s="5"/>
      <c r="BU800" s="5"/>
      <c r="BV800" s="5"/>
      <c r="BW800" s="5"/>
      <c r="BX800" s="5"/>
      <c r="BY800" s="5"/>
      <c r="BZ800" s="5"/>
      <c r="CA800" s="5"/>
      <c r="CB800" s="5"/>
      <c r="CC800" s="5"/>
      <c r="CD800" s="5"/>
      <c r="CE800" s="5"/>
      <c r="CF800" s="5"/>
      <c r="CG800" s="5"/>
      <c r="CH800" s="5"/>
      <c r="CI800" s="5"/>
      <c r="CJ800" s="5"/>
      <c r="CK800" s="5"/>
      <c r="CL800" s="5"/>
      <c r="CM800" s="5"/>
      <c r="CN800" s="5"/>
      <c r="CO800" s="5"/>
      <c r="CP800" s="5"/>
      <c r="CQ800" s="5"/>
      <c r="CR800" s="5"/>
      <c r="CS800" s="5"/>
      <c r="CT800" s="5"/>
      <c r="CU800" s="5"/>
      <c r="CV800" s="5"/>
      <c r="CW800" s="5"/>
      <c r="CX800" s="5"/>
      <c r="CY800" s="5"/>
      <c r="CZ800" s="5"/>
      <c r="DA800" s="5"/>
      <c r="DB800" s="5"/>
      <c r="DC800" s="5"/>
      <c r="DD800" s="5"/>
      <c r="DE800" s="5"/>
      <c r="DF800" s="5"/>
      <c r="DG800" s="5"/>
      <c r="DH800" s="5"/>
      <c r="DI800" s="5"/>
      <c r="DJ800" s="5"/>
      <c r="DK800" s="5"/>
      <c r="DL800" s="5"/>
      <c r="DM800" s="5"/>
      <c r="DN800" s="5"/>
      <c r="DO800" s="5"/>
      <c r="DP800" s="5"/>
      <c r="DQ800" s="5"/>
      <c r="DR800" s="5"/>
      <c r="DS800" s="5"/>
      <c r="DT800" s="5"/>
      <c r="DU800" s="5"/>
    </row>
    <row r="801">
      <c r="A801" s="5"/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5"/>
      <c r="AI801" s="5"/>
      <c r="AJ801" s="5"/>
      <c r="AK801" s="5"/>
      <c r="AL801" s="5"/>
      <c r="AM801" s="5"/>
      <c r="AN801" s="5"/>
      <c r="AO801" s="5"/>
      <c r="AP801" s="5"/>
      <c r="AQ801" s="5"/>
      <c r="AR801" s="5"/>
      <c r="AS801" s="5"/>
      <c r="AT801" s="5"/>
      <c r="AU801" s="5"/>
      <c r="AV801" s="5"/>
      <c r="AW801" s="5"/>
      <c r="AX801" s="5"/>
      <c r="AY801" s="5"/>
      <c r="AZ801" s="5"/>
      <c r="BA801" s="5"/>
      <c r="BB801" s="5"/>
      <c r="BC801" s="5"/>
      <c r="BD801" s="5"/>
      <c r="BE801" s="5"/>
      <c r="BF801" s="5"/>
      <c r="BG801" s="5"/>
      <c r="BH801" s="5"/>
      <c r="BI801" s="5"/>
      <c r="BJ801" s="5"/>
      <c r="BK801" s="5"/>
      <c r="BL801" s="5"/>
      <c r="BM801" s="5"/>
      <c r="BN801" s="5"/>
      <c r="BO801" s="5"/>
      <c r="BP801" s="5"/>
      <c r="BQ801" s="5"/>
      <c r="BR801" s="5"/>
      <c r="BS801" s="5"/>
      <c r="BT801" s="5"/>
      <c r="BU801" s="5"/>
      <c r="BV801" s="5"/>
      <c r="BW801" s="5"/>
      <c r="BX801" s="5"/>
      <c r="BY801" s="5"/>
      <c r="BZ801" s="5"/>
      <c r="CA801" s="5"/>
      <c r="CB801" s="5"/>
      <c r="CC801" s="5"/>
      <c r="CD801" s="5"/>
      <c r="CE801" s="5"/>
      <c r="CF801" s="5"/>
      <c r="CG801" s="5"/>
      <c r="CH801" s="5"/>
      <c r="CI801" s="5"/>
      <c r="CJ801" s="5"/>
      <c r="CK801" s="5"/>
      <c r="CL801" s="5"/>
      <c r="CM801" s="5"/>
      <c r="CN801" s="5"/>
      <c r="CO801" s="5"/>
      <c r="CP801" s="5"/>
      <c r="CQ801" s="5"/>
      <c r="CR801" s="5"/>
      <c r="CS801" s="5"/>
      <c r="CT801" s="5"/>
      <c r="CU801" s="5"/>
      <c r="CV801" s="5"/>
      <c r="CW801" s="5"/>
      <c r="CX801" s="5"/>
      <c r="CY801" s="5"/>
      <c r="CZ801" s="5"/>
      <c r="DA801" s="5"/>
      <c r="DB801" s="5"/>
      <c r="DC801" s="5"/>
      <c r="DD801" s="5"/>
      <c r="DE801" s="5"/>
      <c r="DF801" s="5"/>
      <c r="DG801" s="5"/>
      <c r="DH801" s="5"/>
      <c r="DI801" s="5"/>
      <c r="DJ801" s="5"/>
      <c r="DK801" s="5"/>
      <c r="DL801" s="5"/>
      <c r="DM801" s="5"/>
      <c r="DN801" s="5"/>
      <c r="DO801" s="5"/>
      <c r="DP801" s="5"/>
      <c r="DQ801" s="5"/>
      <c r="DR801" s="5"/>
      <c r="DS801" s="5"/>
      <c r="DT801" s="5"/>
      <c r="DU801" s="5"/>
    </row>
    <row r="802">
      <c r="A802" s="5"/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5"/>
      <c r="AI802" s="5"/>
      <c r="AJ802" s="5"/>
      <c r="AK802" s="5"/>
      <c r="AL802" s="5"/>
      <c r="AM802" s="5"/>
      <c r="AN802" s="5"/>
      <c r="AO802" s="5"/>
      <c r="AP802" s="5"/>
      <c r="AQ802" s="5"/>
      <c r="AR802" s="5"/>
      <c r="AS802" s="5"/>
      <c r="AT802" s="5"/>
      <c r="AU802" s="5"/>
      <c r="AV802" s="5"/>
      <c r="AW802" s="5"/>
      <c r="AX802" s="5"/>
      <c r="AY802" s="5"/>
      <c r="AZ802" s="5"/>
      <c r="BA802" s="5"/>
      <c r="BB802" s="5"/>
      <c r="BC802" s="5"/>
      <c r="BD802" s="5"/>
      <c r="BE802" s="5"/>
      <c r="BF802" s="5"/>
      <c r="BG802" s="5"/>
      <c r="BH802" s="5"/>
      <c r="BI802" s="5"/>
      <c r="BJ802" s="5"/>
      <c r="BK802" s="5"/>
      <c r="BL802" s="5"/>
      <c r="BM802" s="5"/>
      <c r="BN802" s="5"/>
      <c r="BO802" s="5"/>
      <c r="BP802" s="5"/>
      <c r="BQ802" s="5"/>
      <c r="BR802" s="5"/>
      <c r="BS802" s="5"/>
      <c r="BT802" s="5"/>
      <c r="BU802" s="5"/>
      <c r="BV802" s="5"/>
      <c r="BW802" s="5"/>
      <c r="BX802" s="5"/>
      <c r="BY802" s="5"/>
      <c r="BZ802" s="5"/>
      <c r="CA802" s="5"/>
      <c r="CB802" s="5"/>
      <c r="CC802" s="5"/>
      <c r="CD802" s="5"/>
      <c r="CE802" s="5"/>
      <c r="CF802" s="5"/>
      <c r="CG802" s="5"/>
      <c r="CH802" s="5"/>
      <c r="CI802" s="5"/>
      <c r="CJ802" s="5"/>
      <c r="CK802" s="5"/>
      <c r="CL802" s="5"/>
      <c r="CM802" s="5"/>
      <c r="CN802" s="5"/>
      <c r="CO802" s="5"/>
      <c r="CP802" s="5"/>
      <c r="CQ802" s="5"/>
      <c r="CR802" s="5"/>
      <c r="CS802" s="5"/>
      <c r="CT802" s="5"/>
      <c r="CU802" s="5"/>
      <c r="CV802" s="5"/>
      <c r="CW802" s="5"/>
      <c r="CX802" s="5"/>
      <c r="CY802" s="5"/>
      <c r="CZ802" s="5"/>
      <c r="DA802" s="5"/>
      <c r="DB802" s="5"/>
      <c r="DC802" s="5"/>
      <c r="DD802" s="5"/>
      <c r="DE802" s="5"/>
      <c r="DF802" s="5"/>
      <c r="DG802" s="5"/>
      <c r="DH802" s="5"/>
      <c r="DI802" s="5"/>
      <c r="DJ802" s="5"/>
      <c r="DK802" s="5"/>
      <c r="DL802" s="5"/>
      <c r="DM802" s="5"/>
      <c r="DN802" s="5"/>
      <c r="DO802" s="5"/>
      <c r="DP802" s="5"/>
      <c r="DQ802" s="5"/>
      <c r="DR802" s="5"/>
      <c r="DS802" s="5"/>
      <c r="DT802" s="5"/>
      <c r="DU802" s="5"/>
    </row>
    <row r="803">
      <c r="A803" s="5"/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5"/>
      <c r="AI803" s="5"/>
      <c r="AJ803" s="5"/>
      <c r="AK803" s="5"/>
      <c r="AL803" s="5"/>
      <c r="AM803" s="5"/>
      <c r="AN803" s="5"/>
      <c r="AO803" s="5"/>
      <c r="AP803" s="5"/>
      <c r="AQ803" s="5"/>
      <c r="AR803" s="5"/>
      <c r="AS803" s="5"/>
      <c r="AT803" s="5"/>
      <c r="AU803" s="5"/>
      <c r="AV803" s="5"/>
      <c r="AW803" s="5"/>
      <c r="AX803" s="5"/>
      <c r="AY803" s="5"/>
      <c r="AZ803" s="5"/>
      <c r="BA803" s="5"/>
      <c r="BB803" s="5"/>
      <c r="BC803" s="5"/>
      <c r="BD803" s="5"/>
      <c r="BE803" s="5"/>
      <c r="BF803" s="5"/>
      <c r="BG803" s="5"/>
      <c r="BH803" s="5"/>
      <c r="BI803" s="5"/>
      <c r="BJ803" s="5"/>
      <c r="BK803" s="5"/>
      <c r="BL803" s="5"/>
      <c r="BM803" s="5"/>
      <c r="BN803" s="5"/>
      <c r="BO803" s="5"/>
      <c r="BP803" s="5"/>
      <c r="BQ803" s="5"/>
      <c r="BR803" s="5"/>
      <c r="BS803" s="5"/>
      <c r="BT803" s="5"/>
      <c r="BU803" s="5"/>
      <c r="BV803" s="5"/>
      <c r="BW803" s="5"/>
      <c r="BX803" s="5"/>
      <c r="BY803" s="5"/>
      <c r="BZ803" s="5"/>
      <c r="CA803" s="5"/>
      <c r="CB803" s="5"/>
      <c r="CC803" s="5"/>
      <c r="CD803" s="5"/>
      <c r="CE803" s="5"/>
      <c r="CF803" s="5"/>
      <c r="CG803" s="5"/>
      <c r="CH803" s="5"/>
      <c r="CI803" s="5"/>
      <c r="CJ803" s="5"/>
      <c r="CK803" s="5"/>
      <c r="CL803" s="5"/>
      <c r="CM803" s="5"/>
      <c r="CN803" s="5"/>
      <c r="CO803" s="5"/>
      <c r="CP803" s="5"/>
      <c r="CQ803" s="5"/>
      <c r="CR803" s="5"/>
      <c r="CS803" s="5"/>
      <c r="CT803" s="5"/>
      <c r="CU803" s="5"/>
      <c r="CV803" s="5"/>
      <c r="CW803" s="5"/>
      <c r="CX803" s="5"/>
      <c r="CY803" s="5"/>
      <c r="CZ803" s="5"/>
      <c r="DA803" s="5"/>
      <c r="DB803" s="5"/>
      <c r="DC803" s="5"/>
      <c r="DD803" s="5"/>
      <c r="DE803" s="5"/>
      <c r="DF803" s="5"/>
      <c r="DG803" s="5"/>
      <c r="DH803" s="5"/>
      <c r="DI803" s="5"/>
      <c r="DJ803" s="5"/>
      <c r="DK803" s="5"/>
      <c r="DL803" s="5"/>
      <c r="DM803" s="5"/>
      <c r="DN803" s="5"/>
      <c r="DO803" s="5"/>
      <c r="DP803" s="5"/>
      <c r="DQ803" s="5"/>
      <c r="DR803" s="5"/>
      <c r="DS803" s="5"/>
      <c r="DT803" s="5"/>
      <c r="DU803" s="5"/>
    </row>
    <row r="804">
      <c r="A804" s="5"/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5"/>
      <c r="AI804" s="5"/>
      <c r="AJ804" s="5"/>
      <c r="AK804" s="5"/>
      <c r="AL804" s="5"/>
      <c r="AM804" s="5"/>
      <c r="AN804" s="5"/>
      <c r="AO804" s="5"/>
      <c r="AP804" s="5"/>
      <c r="AQ804" s="5"/>
      <c r="AR804" s="5"/>
      <c r="AS804" s="5"/>
      <c r="AT804" s="5"/>
      <c r="AU804" s="5"/>
      <c r="AV804" s="5"/>
      <c r="AW804" s="5"/>
      <c r="AX804" s="5"/>
      <c r="AY804" s="5"/>
      <c r="AZ804" s="5"/>
      <c r="BA804" s="5"/>
      <c r="BB804" s="5"/>
      <c r="BC804" s="5"/>
      <c r="BD804" s="5"/>
      <c r="BE804" s="5"/>
      <c r="BF804" s="5"/>
      <c r="BG804" s="5"/>
      <c r="BH804" s="5"/>
      <c r="BI804" s="5"/>
      <c r="BJ804" s="5"/>
      <c r="BK804" s="5"/>
      <c r="BL804" s="5"/>
      <c r="BM804" s="5"/>
      <c r="BN804" s="5"/>
      <c r="BO804" s="5"/>
      <c r="BP804" s="5"/>
      <c r="BQ804" s="5"/>
      <c r="BR804" s="5"/>
      <c r="BS804" s="5"/>
      <c r="BT804" s="5"/>
      <c r="BU804" s="5"/>
      <c r="BV804" s="5"/>
      <c r="BW804" s="5"/>
      <c r="BX804" s="5"/>
      <c r="BY804" s="5"/>
      <c r="BZ804" s="5"/>
      <c r="CA804" s="5"/>
      <c r="CB804" s="5"/>
      <c r="CC804" s="5"/>
      <c r="CD804" s="5"/>
      <c r="CE804" s="5"/>
      <c r="CF804" s="5"/>
      <c r="CG804" s="5"/>
      <c r="CH804" s="5"/>
      <c r="CI804" s="5"/>
      <c r="CJ804" s="5"/>
      <c r="CK804" s="5"/>
      <c r="CL804" s="5"/>
      <c r="CM804" s="5"/>
      <c r="CN804" s="5"/>
      <c r="CO804" s="5"/>
      <c r="CP804" s="5"/>
      <c r="CQ804" s="5"/>
      <c r="CR804" s="5"/>
      <c r="CS804" s="5"/>
      <c r="CT804" s="5"/>
      <c r="CU804" s="5"/>
      <c r="CV804" s="5"/>
      <c r="CW804" s="5"/>
      <c r="CX804" s="5"/>
      <c r="CY804" s="5"/>
      <c r="CZ804" s="5"/>
      <c r="DA804" s="5"/>
      <c r="DB804" s="5"/>
      <c r="DC804" s="5"/>
      <c r="DD804" s="5"/>
      <c r="DE804" s="5"/>
      <c r="DF804" s="5"/>
      <c r="DG804" s="5"/>
      <c r="DH804" s="5"/>
      <c r="DI804" s="5"/>
      <c r="DJ804" s="5"/>
      <c r="DK804" s="5"/>
      <c r="DL804" s="5"/>
      <c r="DM804" s="5"/>
      <c r="DN804" s="5"/>
      <c r="DO804" s="5"/>
      <c r="DP804" s="5"/>
      <c r="DQ804" s="5"/>
      <c r="DR804" s="5"/>
      <c r="DS804" s="5"/>
      <c r="DT804" s="5"/>
      <c r="DU804" s="5"/>
    </row>
    <row r="805">
      <c r="A805" s="5"/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5"/>
      <c r="AI805" s="5"/>
      <c r="AJ805" s="5"/>
      <c r="AK805" s="5"/>
      <c r="AL805" s="5"/>
      <c r="AM805" s="5"/>
      <c r="AN805" s="5"/>
      <c r="AO805" s="5"/>
      <c r="AP805" s="5"/>
      <c r="AQ805" s="5"/>
      <c r="AR805" s="5"/>
      <c r="AS805" s="5"/>
      <c r="AT805" s="5"/>
      <c r="AU805" s="5"/>
      <c r="AV805" s="5"/>
      <c r="AW805" s="5"/>
      <c r="AX805" s="5"/>
      <c r="AY805" s="5"/>
      <c r="AZ805" s="5"/>
      <c r="BA805" s="5"/>
      <c r="BB805" s="5"/>
      <c r="BC805" s="5"/>
      <c r="BD805" s="5"/>
      <c r="BE805" s="5"/>
      <c r="BF805" s="5"/>
      <c r="BG805" s="5"/>
      <c r="BH805" s="5"/>
      <c r="BI805" s="5"/>
      <c r="BJ805" s="5"/>
      <c r="BK805" s="5"/>
      <c r="BL805" s="5"/>
      <c r="BM805" s="5"/>
      <c r="BN805" s="5"/>
      <c r="BO805" s="5"/>
      <c r="BP805" s="5"/>
      <c r="BQ805" s="5"/>
      <c r="BR805" s="5"/>
      <c r="BS805" s="5"/>
      <c r="BT805" s="5"/>
      <c r="BU805" s="5"/>
      <c r="BV805" s="5"/>
      <c r="BW805" s="5"/>
      <c r="BX805" s="5"/>
      <c r="BY805" s="5"/>
      <c r="BZ805" s="5"/>
      <c r="CA805" s="5"/>
      <c r="CB805" s="5"/>
      <c r="CC805" s="5"/>
      <c r="CD805" s="5"/>
      <c r="CE805" s="5"/>
      <c r="CF805" s="5"/>
      <c r="CG805" s="5"/>
      <c r="CH805" s="5"/>
      <c r="CI805" s="5"/>
      <c r="CJ805" s="5"/>
      <c r="CK805" s="5"/>
      <c r="CL805" s="5"/>
      <c r="CM805" s="5"/>
      <c r="CN805" s="5"/>
      <c r="CO805" s="5"/>
      <c r="CP805" s="5"/>
      <c r="CQ805" s="5"/>
      <c r="CR805" s="5"/>
      <c r="CS805" s="5"/>
      <c r="CT805" s="5"/>
      <c r="CU805" s="5"/>
      <c r="CV805" s="5"/>
      <c r="CW805" s="5"/>
      <c r="CX805" s="5"/>
      <c r="CY805" s="5"/>
      <c r="CZ805" s="5"/>
      <c r="DA805" s="5"/>
      <c r="DB805" s="5"/>
      <c r="DC805" s="5"/>
      <c r="DD805" s="5"/>
      <c r="DE805" s="5"/>
      <c r="DF805" s="5"/>
      <c r="DG805" s="5"/>
      <c r="DH805" s="5"/>
      <c r="DI805" s="5"/>
      <c r="DJ805" s="5"/>
      <c r="DK805" s="5"/>
      <c r="DL805" s="5"/>
      <c r="DM805" s="5"/>
      <c r="DN805" s="5"/>
      <c r="DO805" s="5"/>
      <c r="DP805" s="5"/>
      <c r="DQ805" s="5"/>
      <c r="DR805" s="5"/>
      <c r="DS805" s="5"/>
      <c r="DT805" s="5"/>
      <c r="DU805" s="5"/>
    </row>
    <row r="806">
      <c r="A806" s="5"/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5"/>
      <c r="AI806" s="5"/>
      <c r="AJ806" s="5"/>
      <c r="AK806" s="5"/>
      <c r="AL806" s="5"/>
      <c r="AM806" s="5"/>
      <c r="AN806" s="5"/>
      <c r="AO806" s="5"/>
      <c r="AP806" s="5"/>
      <c r="AQ806" s="5"/>
      <c r="AR806" s="5"/>
      <c r="AS806" s="5"/>
      <c r="AT806" s="5"/>
      <c r="AU806" s="5"/>
      <c r="AV806" s="5"/>
      <c r="AW806" s="5"/>
      <c r="AX806" s="5"/>
      <c r="AY806" s="5"/>
      <c r="AZ806" s="5"/>
      <c r="BA806" s="5"/>
      <c r="BB806" s="5"/>
      <c r="BC806" s="5"/>
      <c r="BD806" s="5"/>
      <c r="BE806" s="5"/>
      <c r="BF806" s="5"/>
      <c r="BG806" s="5"/>
      <c r="BH806" s="5"/>
      <c r="BI806" s="5"/>
      <c r="BJ806" s="5"/>
      <c r="BK806" s="5"/>
      <c r="BL806" s="5"/>
      <c r="BM806" s="5"/>
      <c r="BN806" s="5"/>
      <c r="BO806" s="5"/>
      <c r="BP806" s="5"/>
      <c r="BQ806" s="5"/>
      <c r="BR806" s="5"/>
      <c r="BS806" s="5"/>
      <c r="BT806" s="5"/>
      <c r="BU806" s="5"/>
      <c r="BV806" s="5"/>
      <c r="BW806" s="5"/>
      <c r="BX806" s="5"/>
      <c r="BY806" s="5"/>
      <c r="BZ806" s="5"/>
      <c r="CA806" s="5"/>
      <c r="CB806" s="5"/>
      <c r="CC806" s="5"/>
      <c r="CD806" s="5"/>
      <c r="CE806" s="5"/>
      <c r="CF806" s="5"/>
      <c r="CG806" s="5"/>
      <c r="CH806" s="5"/>
      <c r="CI806" s="5"/>
      <c r="CJ806" s="5"/>
      <c r="CK806" s="5"/>
      <c r="CL806" s="5"/>
      <c r="CM806" s="5"/>
      <c r="CN806" s="5"/>
      <c r="CO806" s="5"/>
      <c r="CP806" s="5"/>
      <c r="CQ806" s="5"/>
      <c r="CR806" s="5"/>
      <c r="CS806" s="5"/>
      <c r="CT806" s="5"/>
      <c r="CU806" s="5"/>
      <c r="CV806" s="5"/>
      <c r="CW806" s="5"/>
      <c r="CX806" s="5"/>
      <c r="CY806" s="5"/>
      <c r="CZ806" s="5"/>
      <c r="DA806" s="5"/>
      <c r="DB806" s="5"/>
      <c r="DC806" s="5"/>
      <c r="DD806" s="5"/>
      <c r="DE806" s="5"/>
      <c r="DF806" s="5"/>
      <c r="DG806" s="5"/>
      <c r="DH806" s="5"/>
      <c r="DI806" s="5"/>
      <c r="DJ806" s="5"/>
      <c r="DK806" s="5"/>
      <c r="DL806" s="5"/>
      <c r="DM806" s="5"/>
      <c r="DN806" s="5"/>
      <c r="DO806" s="5"/>
      <c r="DP806" s="5"/>
      <c r="DQ806" s="5"/>
      <c r="DR806" s="5"/>
      <c r="DS806" s="5"/>
      <c r="DT806" s="5"/>
      <c r="DU806" s="5"/>
    </row>
    <row r="807">
      <c r="A807" s="5"/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5"/>
      <c r="AI807" s="5"/>
      <c r="AJ807" s="5"/>
      <c r="AK807" s="5"/>
      <c r="AL807" s="5"/>
      <c r="AM807" s="5"/>
      <c r="AN807" s="5"/>
      <c r="AO807" s="5"/>
      <c r="AP807" s="5"/>
      <c r="AQ807" s="5"/>
      <c r="AR807" s="5"/>
      <c r="AS807" s="5"/>
      <c r="AT807" s="5"/>
      <c r="AU807" s="5"/>
      <c r="AV807" s="5"/>
      <c r="AW807" s="5"/>
      <c r="AX807" s="5"/>
      <c r="AY807" s="5"/>
      <c r="AZ807" s="5"/>
      <c r="BA807" s="5"/>
      <c r="BB807" s="5"/>
      <c r="BC807" s="5"/>
      <c r="BD807" s="5"/>
      <c r="BE807" s="5"/>
      <c r="BF807" s="5"/>
      <c r="BG807" s="5"/>
      <c r="BH807" s="5"/>
      <c r="BI807" s="5"/>
      <c r="BJ807" s="5"/>
      <c r="BK807" s="5"/>
      <c r="BL807" s="5"/>
      <c r="BM807" s="5"/>
      <c r="BN807" s="5"/>
      <c r="BO807" s="5"/>
      <c r="BP807" s="5"/>
      <c r="BQ807" s="5"/>
      <c r="BR807" s="5"/>
      <c r="BS807" s="5"/>
      <c r="BT807" s="5"/>
      <c r="BU807" s="5"/>
      <c r="BV807" s="5"/>
      <c r="BW807" s="5"/>
      <c r="BX807" s="5"/>
      <c r="BY807" s="5"/>
      <c r="BZ807" s="5"/>
      <c r="CA807" s="5"/>
      <c r="CB807" s="5"/>
      <c r="CC807" s="5"/>
      <c r="CD807" s="5"/>
      <c r="CE807" s="5"/>
      <c r="CF807" s="5"/>
      <c r="CG807" s="5"/>
      <c r="CH807" s="5"/>
      <c r="CI807" s="5"/>
      <c r="CJ807" s="5"/>
      <c r="CK807" s="5"/>
      <c r="CL807" s="5"/>
      <c r="CM807" s="5"/>
      <c r="CN807" s="5"/>
      <c r="CO807" s="5"/>
      <c r="CP807" s="5"/>
      <c r="CQ807" s="5"/>
      <c r="CR807" s="5"/>
      <c r="CS807" s="5"/>
      <c r="CT807" s="5"/>
      <c r="CU807" s="5"/>
      <c r="CV807" s="5"/>
      <c r="CW807" s="5"/>
      <c r="CX807" s="5"/>
      <c r="CY807" s="5"/>
      <c r="CZ807" s="5"/>
      <c r="DA807" s="5"/>
      <c r="DB807" s="5"/>
      <c r="DC807" s="5"/>
      <c r="DD807" s="5"/>
      <c r="DE807" s="5"/>
      <c r="DF807" s="5"/>
      <c r="DG807" s="5"/>
      <c r="DH807" s="5"/>
      <c r="DI807" s="5"/>
      <c r="DJ807" s="5"/>
      <c r="DK807" s="5"/>
      <c r="DL807" s="5"/>
      <c r="DM807" s="5"/>
      <c r="DN807" s="5"/>
      <c r="DO807" s="5"/>
      <c r="DP807" s="5"/>
      <c r="DQ807" s="5"/>
      <c r="DR807" s="5"/>
      <c r="DS807" s="5"/>
      <c r="DT807" s="5"/>
      <c r="DU807" s="5"/>
    </row>
    <row r="808">
      <c r="A808" s="5"/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5"/>
      <c r="AI808" s="5"/>
      <c r="AJ808" s="5"/>
      <c r="AK808" s="5"/>
      <c r="AL808" s="5"/>
      <c r="AM808" s="5"/>
      <c r="AN808" s="5"/>
      <c r="AO808" s="5"/>
      <c r="AP808" s="5"/>
      <c r="AQ808" s="5"/>
      <c r="AR808" s="5"/>
      <c r="AS808" s="5"/>
      <c r="AT808" s="5"/>
      <c r="AU808" s="5"/>
      <c r="AV808" s="5"/>
      <c r="AW808" s="5"/>
      <c r="AX808" s="5"/>
      <c r="AY808" s="5"/>
      <c r="AZ808" s="5"/>
      <c r="BA808" s="5"/>
      <c r="BB808" s="5"/>
      <c r="BC808" s="5"/>
      <c r="BD808" s="5"/>
      <c r="BE808" s="5"/>
      <c r="BF808" s="5"/>
      <c r="BG808" s="5"/>
      <c r="BH808" s="5"/>
      <c r="BI808" s="5"/>
      <c r="BJ808" s="5"/>
      <c r="BK808" s="5"/>
      <c r="BL808" s="5"/>
      <c r="BM808" s="5"/>
      <c r="BN808" s="5"/>
      <c r="BO808" s="5"/>
      <c r="BP808" s="5"/>
      <c r="BQ808" s="5"/>
      <c r="BR808" s="5"/>
      <c r="BS808" s="5"/>
      <c r="BT808" s="5"/>
      <c r="BU808" s="5"/>
      <c r="BV808" s="5"/>
      <c r="BW808" s="5"/>
      <c r="BX808" s="5"/>
      <c r="BY808" s="5"/>
      <c r="BZ808" s="5"/>
      <c r="CA808" s="5"/>
      <c r="CB808" s="5"/>
      <c r="CC808" s="5"/>
      <c r="CD808" s="5"/>
      <c r="CE808" s="5"/>
      <c r="CF808" s="5"/>
      <c r="CG808" s="5"/>
      <c r="CH808" s="5"/>
      <c r="CI808" s="5"/>
      <c r="CJ808" s="5"/>
      <c r="CK808" s="5"/>
      <c r="CL808" s="5"/>
      <c r="CM808" s="5"/>
      <c r="CN808" s="5"/>
      <c r="CO808" s="5"/>
      <c r="CP808" s="5"/>
      <c r="CQ808" s="5"/>
      <c r="CR808" s="5"/>
      <c r="CS808" s="5"/>
      <c r="CT808" s="5"/>
      <c r="CU808" s="5"/>
      <c r="CV808" s="5"/>
      <c r="CW808" s="5"/>
      <c r="CX808" s="5"/>
      <c r="CY808" s="5"/>
      <c r="CZ808" s="5"/>
      <c r="DA808" s="5"/>
      <c r="DB808" s="5"/>
      <c r="DC808" s="5"/>
      <c r="DD808" s="5"/>
      <c r="DE808" s="5"/>
      <c r="DF808" s="5"/>
      <c r="DG808" s="5"/>
      <c r="DH808" s="5"/>
      <c r="DI808" s="5"/>
      <c r="DJ808" s="5"/>
      <c r="DK808" s="5"/>
      <c r="DL808" s="5"/>
      <c r="DM808" s="5"/>
      <c r="DN808" s="5"/>
      <c r="DO808" s="5"/>
      <c r="DP808" s="5"/>
      <c r="DQ808" s="5"/>
      <c r="DR808" s="5"/>
      <c r="DS808" s="5"/>
      <c r="DT808" s="5"/>
      <c r="DU808" s="5"/>
    </row>
    <row r="809">
      <c r="A809" s="5"/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5"/>
      <c r="AI809" s="5"/>
      <c r="AJ809" s="5"/>
      <c r="AK809" s="5"/>
      <c r="AL809" s="5"/>
      <c r="AM809" s="5"/>
      <c r="AN809" s="5"/>
      <c r="AO809" s="5"/>
      <c r="AP809" s="5"/>
      <c r="AQ809" s="5"/>
      <c r="AR809" s="5"/>
      <c r="AS809" s="5"/>
      <c r="AT809" s="5"/>
      <c r="AU809" s="5"/>
      <c r="AV809" s="5"/>
      <c r="AW809" s="5"/>
      <c r="AX809" s="5"/>
      <c r="AY809" s="5"/>
      <c r="AZ809" s="5"/>
      <c r="BA809" s="5"/>
      <c r="BB809" s="5"/>
      <c r="BC809" s="5"/>
      <c r="BD809" s="5"/>
      <c r="BE809" s="5"/>
      <c r="BF809" s="5"/>
      <c r="BG809" s="5"/>
      <c r="BH809" s="5"/>
      <c r="BI809" s="5"/>
      <c r="BJ809" s="5"/>
      <c r="BK809" s="5"/>
      <c r="BL809" s="5"/>
      <c r="BM809" s="5"/>
      <c r="BN809" s="5"/>
      <c r="BO809" s="5"/>
      <c r="BP809" s="5"/>
      <c r="BQ809" s="5"/>
      <c r="BR809" s="5"/>
      <c r="BS809" s="5"/>
      <c r="BT809" s="5"/>
      <c r="BU809" s="5"/>
      <c r="BV809" s="5"/>
      <c r="BW809" s="5"/>
      <c r="BX809" s="5"/>
      <c r="BY809" s="5"/>
      <c r="BZ809" s="5"/>
      <c r="CA809" s="5"/>
      <c r="CB809" s="5"/>
      <c r="CC809" s="5"/>
      <c r="CD809" s="5"/>
      <c r="CE809" s="5"/>
      <c r="CF809" s="5"/>
      <c r="CG809" s="5"/>
      <c r="CH809" s="5"/>
      <c r="CI809" s="5"/>
      <c r="CJ809" s="5"/>
      <c r="CK809" s="5"/>
      <c r="CL809" s="5"/>
      <c r="CM809" s="5"/>
      <c r="CN809" s="5"/>
      <c r="CO809" s="5"/>
      <c r="CP809" s="5"/>
      <c r="CQ809" s="5"/>
      <c r="CR809" s="5"/>
      <c r="CS809" s="5"/>
      <c r="CT809" s="5"/>
      <c r="CU809" s="5"/>
      <c r="CV809" s="5"/>
      <c r="CW809" s="5"/>
      <c r="CX809" s="5"/>
      <c r="CY809" s="5"/>
      <c r="CZ809" s="5"/>
      <c r="DA809" s="5"/>
      <c r="DB809" s="5"/>
      <c r="DC809" s="5"/>
      <c r="DD809" s="5"/>
      <c r="DE809" s="5"/>
      <c r="DF809" s="5"/>
      <c r="DG809" s="5"/>
      <c r="DH809" s="5"/>
      <c r="DI809" s="5"/>
      <c r="DJ809" s="5"/>
      <c r="DK809" s="5"/>
      <c r="DL809" s="5"/>
      <c r="DM809" s="5"/>
      <c r="DN809" s="5"/>
      <c r="DO809" s="5"/>
      <c r="DP809" s="5"/>
      <c r="DQ809" s="5"/>
      <c r="DR809" s="5"/>
      <c r="DS809" s="5"/>
      <c r="DT809" s="5"/>
      <c r="DU809" s="5"/>
    </row>
    <row r="810">
      <c r="A810" s="5"/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5"/>
      <c r="AI810" s="5"/>
      <c r="AJ810" s="5"/>
      <c r="AK810" s="5"/>
      <c r="AL810" s="5"/>
      <c r="AM810" s="5"/>
      <c r="AN810" s="5"/>
      <c r="AO810" s="5"/>
      <c r="AP810" s="5"/>
      <c r="AQ810" s="5"/>
      <c r="AR810" s="5"/>
      <c r="AS810" s="5"/>
      <c r="AT810" s="5"/>
      <c r="AU810" s="5"/>
      <c r="AV810" s="5"/>
      <c r="AW810" s="5"/>
      <c r="AX810" s="5"/>
      <c r="AY810" s="5"/>
      <c r="AZ810" s="5"/>
      <c r="BA810" s="5"/>
      <c r="BB810" s="5"/>
      <c r="BC810" s="5"/>
      <c r="BD810" s="5"/>
      <c r="BE810" s="5"/>
      <c r="BF810" s="5"/>
      <c r="BG810" s="5"/>
      <c r="BH810" s="5"/>
      <c r="BI810" s="5"/>
      <c r="BJ810" s="5"/>
      <c r="BK810" s="5"/>
      <c r="BL810" s="5"/>
      <c r="BM810" s="5"/>
      <c r="BN810" s="5"/>
      <c r="BO810" s="5"/>
      <c r="BP810" s="5"/>
      <c r="BQ810" s="5"/>
      <c r="BR810" s="5"/>
      <c r="BS810" s="5"/>
      <c r="BT810" s="5"/>
      <c r="BU810" s="5"/>
      <c r="BV810" s="5"/>
      <c r="BW810" s="5"/>
      <c r="BX810" s="5"/>
      <c r="BY810" s="5"/>
      <c r="BZ810" s="5"/>
      <c r="CA810" s="5"/>
      <c r="CB810" s="5"/>
      <c r="CC810" s="5"/>
      <c r="CD810" s="5"/>
      <c r="CE810" s="5"/>
      <c r="CF810" s="5"/>
      <c r="CG810" s="5"/>
      <c r="CH810" s="5"/>
      <c r="CI810" s="5"/>
      <c r="CJ810" s="5"/>
      <c r="CK810" s="5"/>
      <c r="CL810" s="5"/>
      <c r="CM810" s="5"/>
      <c r="CN810" s="5"/>
      <c r="CO810" s="5"/>
      <c r="CP810" s="5"/>
      <c r="CQ810" s="5"/>
      <c r="CR810" s="5"/>
      <c r="CS810" s="5"/>
      <c r="CT810" s="5"/>
      <c r="CU810" s="5"/>
      <c r="CV810" s="5"/>
      <c r="CW810" s="5"/>
      <c r="CX810" s="5"/>
      <c r="CY810" s="5"/>
      <c r="CZ810" s="5"/>
      <c r="DA810" s="5"/>
      <c r="DB810" s="5"/>
      <c r="DC810" s="5"/>
      <c r="DD810" s="5"/>
      <c r="DE810" s="5"/>
      <c r="DF810" s="5"/>
      <c r="DG810" s="5"/>
      <c r="DH810" s="5"/>
      <c r="DI810" s="5"/>
      <c r="DJ810" s="5"/>
      <c r="DK810" s="5"/>
      <c r="DL810" s="5"/>
      <c r="DM810" s="5"/>
      <c r="DN810" s="5"/>
      <c r="DO810" s="5"/>
      <c r="DP810" s="5"/>
      <c r="DQ810" s="5"/>
      <c r="DR810" s="5"/>
      <c r="DS810" s="5"/>
      <c r="DT810" s="5"/>
      <c r="DU810" s="5"/>
    </row>
    <row r="811">
      <c r="A811" s="5"/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5"/>
      <c r="AI811" s="5"/>
      <c r="AJ811" s="5"/>
      <c r="AK811" s="5"/>
      <c r="AL811" s="5"/>
      <c r="AM811" s="5"/>
      <c r="AN811" s="5"/>
      <c r="AO811" s="5"/>
      <c r="AP811" s="5"/>
      <c r="AQ811" s="5"/>
      <c r="AR811" s="5"/>
      <c r="AS811" s="5"/>
      <c r="AT811" s="5"/>
      <c r="AU811" s="5"/>
      <c r="AV811" s="5"/>
      <c r="AW811" s="5"/>
      <c r="AX811" s="5"/>
      <c r="AY811" s="5"/>
      <c r="AZ811" s="5"/>
      <c r="BA811" s="5"/>
      <c r="BB811" s="5"/>
      <c r="BC811" s="5"/>
      <c r="BD811" s="5"/>
      <c r="BE811" s="5"/>
      <c r="BF811" s="5"/>
      <c r="BG811" s="5"/>
      <c r="BH811" s="5"/>
      <c r="BI811" s="5"/>
      <c r="BJ811" s="5"/>
      <c r="BK811" s="5"/>
      <c r="BL811" s="5"/>
      <c r="BM811" s="5"/>
      <c r="BN811" s="5"/>
      <c r="BO811" s="5"/>
      <c r="BP811" s="5"/>
      <c r="BQ811" s="5"/>
      <c r="BR811" s="5"/>
      <c r="BS811" s="5"/>
      <c r="BT811" s="5"/>
      <c r="BU811" s="5"/>
      <c r="BV811" s="5"/>
      <c r="BW811" s="5"/>
      <c r="BX811" s="5"/>
      <c r="BY811" s="5"/>
      <c r="BZ811" s="5"/>
      <c r="CA811" s="5"/>
      <c r="CB811" s="5"/>
      <c r="CC811" s="5"/>
      <c r="CD811" s="5"/>
      <c r="CE811" s="5"/>
      <c r="CF811" s="5"/>
      <c r="CG811" s="5"/>
      <c r="CH811" s="5"/>
      <c r="CI811" s="5"/>
      <c r="CJ811" s="5"/>
      <c r="CK811" s="5"/>
      <c r="CL811" s="5"/>
      <c r="CM811" s="5"/>
      <c r="CN811" s="5"/>
      <c r="CO811" s="5"/>
      <c r="CP811" s="5"/>
      <c r="CQ811" s="5"/>
      <c r="CR811" s="5"/>
      <c r="CS811" s="5"/>
      <c r="CT811" s="5"/>
      <c r="CU811" s="5"/>
      <c r="CV811" s="5"/>
      <c r="CW811" s="5"/>
      <c r="CX811" s="5"/>
      <c r="CY811" s="5"/>
      <c r="CZ811" s="5"/>
      <c r="DA811" s="5"/>
      <c r="DB811" s="5"/>
      <c r="DC811" s="5"/>
      <c r="DD811" s="5"/>
      <c r="DE811" s="5"/>
      <c r="DF811" s="5"/>
      <c r="DG811" s="5"/>
      <c r="DH811" s="5"/>
      <c r="DI811" s="5"/>
      <c r="DJ811" s="5"/>
      <c r="DK811" s="5"/>
      <c r="DL811" s="5"/>
      <c r="DM811" s="5"/>
      <c r="DN811" s="5"/>
      <c r="DO811" s="5"/>
      <c r="DP811" s="5"/>
      <c r="DQ811" s="5"/>
      <c r="DR811" s="5"/>
      <c r="DS811" s="5"/>
      <c r="DT811" s="5"/>
      <c r="DU811" s="5"/>
    </row>
    <row r="812">
      <c r="A812" s="5"/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5"/>
      <c r="AI812" s="5"/>
      <c r="AJ812" s="5"/>
      <c r="AK812" s="5"/>
      <c r="AL812" s="5"/>
      <c r="AM812" s="5"/>
      <c r="AN812" s="5"/>
      <c r="AO812" s="5"/>
      <c r="AP812" s="5"/>
      <c r="AQ812" s="5"/>
      <c r="AR812" s="5"/>
      <c r="AS812" s="5"/>
      <c r="AT812" s="5"/>
      <c r="AU812" s="5"/>
      <c r="AV812" s="5"/>
      <c r="AW812" s="5"/>
      <c r="AX812" s="5"/>
      <c r="AY812" s="5"/>
      <c r="AZ812" s="5"/>
      <c r="BA812" s="5"/>
      <c r="BB812" s="5"/>
      <c r="BC812" s="5"/>
      <c r="BD812" s="5"/>
      <c r="BE812" s="5"/>
      <c r="BF812" s="5"/>
      <c r="BG812" s="5"/>
      <c r="BH812" s="5"/>
      <c r="BI812" s="5"/>
      <c r="BJ812" s="5"/>
      <c r="BK812" s="5"/>
      <c r="BL812" s="5"/>
      <c r="BM812" s="5"/>
      <c r="BN812" s="5"/>
      <c r="BO812" s="5"/>
      <c r="BP812" s="5"/>
      <c r="BQ812" s="5"/>
      <c r="BR812" s="5"/>
      <c r="BS812" s="5"/>
      <c r="BT812" s="5"/>
      <c r="BU812" s="5"/>
      <c r="BV812" s="5"/>
      <c r="BW812" s="5"/>
      <c r="BX812" s="5"/>
      <c r="BY812" s="5"/>
      <c r="BZ812" s="5"/>
      <c r="CA812" s="5"/>
      <c r="CB812" s="5"/>
      <c r="CC812" s="5"/>
      <c r="CD812" s="5"/>
      <c r="CE812" s="5"/>
      <c r="CF812" s="5"/>
      <c r="CG812" s="5"/>
      <c r="CH812" s="5"/>
      <c r="CI812" s="5"/>
      <c r="CJ812" s="5"/>
      <c r="CK812" s="5"/>
      <c r="CL812" s="5"/>
      <c r="CM812" s="5"/>
      <c r="CN812" s="5"/>
      <c r="CO812" s="5"/>
      <c r="CP812" s="5"/>
      <c r="CQ812" s="5"/>
      <c r="CR812" s="5"/>
      <c r="CS812" s="5"/>
      <c r="CT812" s="5"/>
      <c r="CU812" s="5"/>
      <c r="CV812" s="5"/>
      <c r="CW812" s="5"/>
      <c r="CX812" s="5"/>
      <c r="CY812" s="5"/>
      <c r="CZ812" s="5"/>
      <c r="DA812" s="5"/>
      <c r="DB812" s="5"/>
      <c r="DC812" s="5"/>
      <c r="DD812" s="5"/>
      <c r="DE812" s="5"/>
      <c r="DF812" s="5"/>
      <c r="DG812" s="5"/>
      <c r="DH812" s="5"/>
      <c r="DI812" s="5"/>
      <c r="DJ812" s="5"/>
      <c r="DK812" s="5"/>
      <c r="DL812" s="5"/>
      <c r="DM812" s="5"/>
      <c r="DN812" s="5"/>
      <c r="DO812" s="5"/>
      <c r="DP812" s="5"/>
      <c r="DQ812" s="5"/>
      <c r="DR812" s="5"/>
      <c r="DS812" s="5"/>
      <c r="DT812" s="5"/>
      <c r="DU812" s="5"/>
    </row>
    <row r="813">
      <c r="A813" s="5"/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5"/>
      <c r="AI813" s="5"/>
      <c r="AJ813" s="5"/>
      <c r="AK813" s="5"/>
      <c r="AL813" s="5"/>
      <c r="AM813" s="5"/>
      <c r="AN813" s="5"/>
      <c r="AO813" s="5"/>
      <c r="AP813" s="5"/>
      <c r="AQ813" s="5"/>
      <c r="AR813" s="5"/>
      <c r="AS813" s="5"/>
      <c r="AT813" s="5"/>
      <c r="AU813" s="5"/>
      <c r="AV813" s="5"/>
      <c r="AW813" s="5"/>
      <c r="AX813" s="5"/>
      <c r="AY813" s="5"/>
      <c r="AZ813" s="5"/>
      <c r="BA813" s="5"/>
      <c r="BB813" s="5"/>
      <c r="BC813" s="5"/>
      <c r="BD813" s="5"/>
      <c r="BE813" s="5"/>
      <c r="BF813" s="5"/>
      <c r="BG813" s="5"/>
      <c r="BH813" s="5"/>
      <c r="BI813" s="5"/>
      <c r="BJ813" s="5"/>
      <c r="BK813" s="5"/>
      <c r="BL813" s="5"/>
      <c r="BM813" s="5"/>
      <c r="BN813" s="5"/>
      <c r="BO813" s="5"/>
      <c r="BP813" s="5"/>
      <c r="BQ813" s="5"/>
      <c r="BR813" s="5"/>
      <c r="BS813" s="5"/>
      <c r="BT813" s="5"/>
      <c r="BU813" s="5"/>
      <c r="BV813" s="5"/>
      <c r="BW813" s="5"/>
      <c r="BX813" s="5"/>
      <c r="BY813" s="5"/>
      <c r="BZ813" s="5"/>
      <c r="CA813" s="5"/>
      <c r="CB813" s="5"/>
      <c r="CC813" s="5"/>
      <c r="CD813" s="5"/>
      <c r="CE813" s="5"/>
      <c r="CF813" s="5"/>
      <c r="CG813" s="5"/>
      <c r="CH813" s="5"/>
      <c r="CI813" s="5"/>
      <c r="CJ813" s="5"/>
      <c r="CK813" s="5"/>
      <c r="CL813" s="5"/>
      <c r="CM813" s="5"/>
      <c r="CN813" s="5"/>
      <c r="CO813" s="5"/>
      <c r="CP813" s="5"/>
      <c r="CQ813" s="5"/>
      <c r="CR813" s="5"/>
      <c r="CS813" s="5"/>
      <c r="CT813" s="5"/>
      <c r="CU813" s="5"/>
      <c r="CV813" s="5"/>
      <c r="CW813" s="5"/>
      <c r="CX813" s="5"/>
      <c r="CY813" s="5"/>
      <c r="CZ813" s="5"/>
      <c r="DA813" s="5"/>
      <c r="DB813" s="5"/>
      <c r="DC813" s="5"/>
      <c r="DD813" s="5"/>
      <c r="DE813" s="5"/>
      <c r="DF813" s="5"/>
      <c r="DG813" s="5"/>
      <c r="DH813" s="5"/>
      <c r="DI813" s="5"/>
      <c r="DJ813" s="5"/>
      <c r="DK813" s="5"/>
      <c r="DL813" s="5"/>
      <c r="DM813" s="5"/>
      <c r="DN813" s="5"/>
      <c r="DO813" s="5"/>
      <c r="DP813" s="5"/>
      <c r="DQ813" s="5"/>
      <c r="DR813" s="5"/>
      <c r="DS813" s="5"/>
      <c r="DT813" s="5"/>
      <c r="DU813" s="5"/>
    </row>
    <row r="814">
      <c r="A814" s="5"/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5"/>
      <c r="AI814" s="5"/>
      <c r="AJ814" s="5"/>
      <c r="AK814" s="5"/>
      <c r="AL814" s="5"/>
      <c r="AM814" s="5"/>
      <c r="AN814" s="5"/>
      <c r="AO814" s="5"/>
      <c r="AP814" s="5"/>
      <c r="AQ814" s="5"/>
      <c r="AR814" s="5"/>
      <c r="AS814" s="5"/>
      <c r="AT814" s="5"/>
      <c r="AU814" s="5"/>
      <c r="AV814" s="5"/>
      <c r="AW814" s="5"/>
      <c r="AX814" s="5"/>
      <c r="AY814" s="5"/>
      <c r="AZ814" s="5"/>
      <c r="BA814" s="5"/>
      <c r="BB814" s="5"/>
      <c r="BC814" s="5"/>
      <c r="BD814" s="5"/>
      <c r="BE814" s="5"/>
      <c r="BF814" s="5"/>
      <c r="BG814" s="5"/>
      <c r="BH814" s="5"/>
      <c r="BI814" s="5"/>
      <c r="BJ814" s="5"/>
      <c r="BK814" s="5"/>
      <c r="BL814" s="5"/>
      <c r="BM814" s="5"/>
      <c r="BN814" s="5"/>
      <c r="BO814" s="5"/>
      <c r="BP814" s="5"/>
      <c r="BQ814" s="5"/>
      <c r="BR814" s="5"/>
      <c r="BS814" s="5"/>
      <c r="BT814" s="5"/>
      <c r="BU814" s="5"/>
      <c r="BV814" s="5"/>
      <c r="BW814" s="5"/>
      <c r="BX814" s="5"/>
      <c r="BY814" s="5"/>
      <c r="BZ814" s="5"/>
      <c r="CA814" s="5"/>
      <c r="CB814" s="5"/>
      <c r="CC814" s="5"/>
      <c r="CD814" s="5"/>
      <c r="CE814" s="5"/>
      <c r="CF814" s="5"/>
      <c r="CG814" s="5"/>
      <c r="CH814" s="5"/>
      <c r="CI814" s="5"/>
      <c r="CJ814" s="5"/>
      <c r="CK814" s="5"/>
      <c r="CL814" s="5"/>
      <c r="CM814" s="5"/>
      <c r="CN814" s="5"/>
      <c r="CO814" s="5"/>
      <c r="CP814" s="5"/>
      <c r="CQ814" s="5"/>
      <c r="CR814" s="5"/>
      <c r="CS814" s="5"/>
      <c r="CT814" s="5"/>
      <c r="CU814" s="5"/>
      <c r="CV814" s="5"/>
      <c r="CW814" s="5"/>
      <c r="CX814" s="5"/>
      <c r="CY814" s="5"/>
      <c r="CZ814" s="5"/>
      <c r="DA814" s="5"/>
      <c r="DB814" s="5"/>
      <c r="DC814" s="5"/>
      <c r="DD814" s="5"/>
      <c r="DE814" s="5"/>
      <c r="DF814" s="5"/>
      <c r="DG814" s="5"/>
      <c r="DH814" s="5"/>
      <c r="DI814" s="5"/>
      <c r="DJ814" s="5"/>
      <c r="DK814" s="5"/>
      <c r="DL814" s="5"/>
      <c r="DM814" s="5"/>
      <c r="DN814" s="5"/>
      <c r="DO814" s="5"/>
      <c r="DP814" s="5"/>
      <c r="DQ814" s="5"/>
      <c r="DR814" s="5"/>
      <c r="DS814" s="5"/>
      <c r="DT814" s="5"/>
      <c r="DU814" s="5"/>
    </row>
    <row r="815">
      <c r="A815" s="5"/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5"/>
      <c r="AI815" s="5"/>
      <c r="AJ815" s="5"/>
      <c r="AK815" s="5"/>
      <c r="AL815" s="5"/>
      <c r="AM815" s="5"/>
      <c r="AN815" s="5"/>
      <c r="AO815" s="5"/>
      <c r="AP815" s="5"/>
      <c r="AQ815" s="5"/>
      <c r="AR815" s="5"/>
      <c r="AS815" s="5"/>
      <c r="AT815" s="5"/>
      <c r="AU815" s="5"/>
      <c r="AV815" s="5"/>
      <c r="AW815" s="5"/>
      <c r="AX815" s="5"/>
      <c r="AY815" s="5"/>
      <c r="AZ815" s="5"/>
      <c r="BA815" s="5"/>
      <c r="BB815" s="5"/>
      <c r="BC815" s="5"/>
      <c r="BD815" s="5"/>
      <c r="BE815" s="5"/>
      <c r="BF815" s="5"/>
      <c r="BG815" s="5"/>
      <c r="BH815" s="5"/>
      <c r="BI815" s="5"/>
      <c r="BJ815" s="5"/>
      <c r="BK815" s="5"/>
      <c r="BL815" s="5"/>
      <c r="BM815" s="5"/>
      <c r="BN815" s="5"/>
      <c r="BO815" s="5"/>
      <c r="BP815" s="5"/>
      <c r="BQ815" s="5"/>
      <c r="BR815" s="5"/>
      <c r="BS815" s="5"/>
      <c r="BT815" s="5"/>
      <c r="BU815" s="5"/>
      <c r="BV815" s="5"/>
      <c r="BW815" s="5"/>
      <c r="BX815" s="5"/>
      <c r="BY815" s="5"/>
      <c r="BZ815" s="5"/>
      <c r="CA815" s="5"/>
      <c r="CB815" s="5"/>
      <c r="CC815" s="5"/>
      <c r="CD815" s="5"/>
      <c r="CE815" s="5"/>
      <c r="CF815" s="5"/>
      <c r="CG815" s="5"/>
      <c r="CH815" s="5"/>
      <c r="CI815" s="5"/>
      <c r="CJ815" s="5"/>
      <c r="CK815" s="5"/>
      <c r="CL815" s="5"/>
      <c r="CM815" s="5"/>
      <c r="CN815" s="5"/>
      <c r="CO815" s="5"/>
      <c r="CP815" s="5"/>
      <c r="CQ815" s="5"/>
      <c r="CR815" s="5"/>
      <c r="CS815" s="5"/>
      <c r="CT815" s="5"/>
      <c r="CU815" s="5"/>
      <c r="CV815" s="5"/>
      <c r="CW815" s="5"/>
      <c r="CX815" s="5"/>
      <c r="CY815" s="5"/>
      <c r="CZ815" s="5"/>
      <c r="DA815" s="5"/>
      <c r="DB815" s="5"/>
      <c r="DC815" s="5"/>
      <c r="DD815" s="5"/>
      <c r="DE815" s="5"/>
      <c r="DF815" s="5"/>
      <c r="DG815" s="5"/>
      <c r="DH815" s="5"/>
      <c r="DI815" s="5"/>
      <c r="DJ815" s="5"/>
      <c r="DK815" s="5"/>
      <c r="DL815" s="5"/>
      <c r="DM815" s="5"/>
      <c r="DN815" s="5"/>
      <c r="DO815" s="5"/>
      <c r="DP815" s="5"/>
      <c r="DQ815" s="5"/>
      <c r="DR815" s="5"/>
      <c r="DS815" s="5"/>
      <c r="DT815" s="5"/>
      <c r="DU815" s="5"/>
    </row>
    <row r="816">
      <c r="A816" s="5"/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5"/>
      <c r="AI816" s="5"/>
      <c r="AJ816" s="5"/>
      <c r="AK816" s="5"/>
      <c r="AL816" s="5"/>
      <c r="AM816" s="5"/>
      <c r="AN816" s="5"/>
      <c r="AO816" s="5"/>
      <c r="AP816" s="5"/>
      <c r="AQ816" s="5"/>
      <c r="AR816" s="5"/>
      <c r="AS816" s="5"/>
      <c r="AT816" s="5"/>
      <c r="AU816" s="5"/>
      <c r="AV816" s="5"/>
      <c r="AW816" s="5"/>
      <c r="AX816" s="5"/>
      <c r="AY816" s="5"/>
      <c r="AZ816" s="5"/>
      <c r="BA816" s="5"/>
      <c r="BB816" s="5"/>
      <c r="BC816" s="5"/>
      <c r="BD816" s="5"/>
      <c r="BE816" s="5"/>
      <c r="BF816" s="5"/>
      <c r="BG816" s="5"/>
      <c r="BH816" s="5"/>
      <c r="BI816" s="5"/>
      <c r="BJ816" s="5"/>
      <c r="BK816" s="5"/>
      <c r="BL816" s="5"/>
      <c r="BM816" s="5"/>
      <c r="BN816" s="5"/>
      <c r="BO816" s="5"/>
      <c r="BP816" s="5"/>
      <c r="BQ816" s="5"/>
      <c r="BR816" s="5"/>
      <c r="BS816" s="5"/>
      <c r="BT816" s="5"/>
      <c r="BU816" s="5"/>
      <c r="BV816" s="5"/>
      <c r="BW816" s="5"/>
      <c r="BX816" s="5"/>
      <c r="BY816" s="5"/>
      <c r="BZ816" s="5"/>
      <c r="CA816" s="5"/>
      <c r="CB816" s="5"/>
      <c r="CC816" s="5"/>
      <c r="CD816" s="5"/>
      <c r="CE816" s="5"/>
      <c r="CF816" s="5"/>
      <c r="CG816" s="5"/>
      <c r="CH816" s="5"/>
      <c r="CI816" s="5"/>
      <c r="CJ816" s="5"/>
      <c r="CK816" s="5"/>
      <c r="CL816" s="5"/>
      <c r="CM816" s="5"/>
      <c r="CN816" s="5"/>
      <c r="CO816" s="5"/>
      <c r="CP816" s="5"/>
      <c r="CQ816" s="5"/>
      <c r="CR816" s="5"/>
      <c r="CS816" s="5"/>
      <c r="CT816" s="5"/>
      <c r="CU816" s="5"/>
      <c r="CV816" s="5"/>
      <c r="CW816" s="5"/>
      <c r="CX816" s="5"/>
      <c r="CY816" s="5"/>
      <c r="CZ816" s="5"/>
      <c r="DA816" s="5"/>
      <c r="DB816" s="5"/>
      <c r="DC816" s="5"/>
      <c r="DD816" s="5"/>
      <c r="DE816" s="5"/>
      <c r="DF816" s="5"/>
      <c r="DG816" s="5"/>
      <c r="DH816" s="5"/>
      <c r="DI816" s="5"/>
      <c r="DJ816" s="5"/>
      <c r="DK816" s="5"/>
      <c r="DL816" s="5"/>
      <c r="DM816" s="5"/>
      <c r="DN816" s="5"/>
      <c r="DO816" s="5"/>
      <c r="DP816" s="5"/>
      <c r="DQ816" s="5"/>
      <c r="DR816" s="5"/>
      <c r="DS816" s="5"/>
      <c r="DT816" s="5"/>
      <c r="DU816" s="5"/>
    </row>
    <row r="817">
      <c r="A817" s="5"/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5"/>
      <c r="AI817" s="5"/>
      <c r="AJ817" s="5"/>
      <c r="AK817" s="5"/>
      <c r="AL817" s="5"/>
      <c r="AM817" s="5"/>
      <c r="AN817" s="5"/>
      <c r="AO817" s="5"/>
      <c r="AP817" s="5"/>
      <c r="AQ817" s="5"/>
      <c r="AR817" s="5"/>
      <c r="AS817" s="5"/>
      <c r="AT817" s="5"/>
      <c r="AU817" s="5"/>
      <c r="AV817" s="5"/>
      <c r="AW817" s="5"/>
      <c r="AX817" s="5"/>
      <c r="AY817" s="5"/>
      <c r="AZ817" s="5"/>
      <c r="BA817" s="5"/>
      <c r="BB817" s="5"/>
      <c r="BC817" s="5"/>
      <c r="BD817" s="5"/>
      <c r="BE817" s="5"/>
      <c r="BF817" s="5"/>
      <c r="BG817" s="5"/>
      <c r="BH817" s="5"/>
      <c r="BI817" s="5"/>
      <c r="BJ817" s="5"/>
      <c r="BK817" s="5"/>
      <c r="BL817" s="5"/>
      <c r="BM817" s="5"/>
      <c r="BN817" s="5"/>
      <c r="BO817" s="5"/>
      <c r="BP817" s="5"/>
      <c r="BQ817" s="5"/>
      <c r="BR817" s="5"/>
      <c r="BS817" s="5"/>
      <c r="BT817" s="5"/>
      <c r="BU817" s="5"/>
      <c r="BV817" s="5"/>
      <c r="BW817" s="5"/>
      <c r="BX817" s="5"/>
      <c r="BY817" s="5"/>
      <c r="BZ817" s="5"/>
      <c r="CA817" s="5"/>
      <c r="CB817" s="5"/>
      <c r="CC817" s="5"/>
      <c r="CD817" s="5"/>
      <c r="CE817" s="5"/>
      <c r="CF817" s="5"/>
      <c r="CG817" s="5"/>
      <c r="CH817" s="5"/>
      <c r="CI817" s="5"/>
      <c r="CJ817" s="5"/>
      <c r="CK817" s="5"/>
      <c r="CL817" s="5"/>
      <c r="CM817" s="5"/>
      <c r="CN817" s="5"/>
      <c r="CO817" s="5"/>
      <c r="CP817" s="5"/>
      <c r="CQ817" s="5"/>
      <c r="CR817" s="5"/>
      <c r="CS817" s="5"/>
      <c r="CT817" s="5"/>
      <c r="CU817" s="5"/>
      <c r="CV817" s="5"/>
      <c r="CW817" s="5"/>
      <c r="CX817" s="5"/>
      <c r="CY817" s="5"/>
      <c r="CZ817" s="5"/>
      <c r="DA817" s="5"/>
      <c r="DB817" s="5"/>
      <c r="DC817" s="5"/>
      <c r="DD817" s="5"/>
      <c r="DE817" s="5"/>
      <c r="DF817" s="5"/>
      <c r="DG817" s="5"/>
      <c r="DH817" s="5"/>
      <c r="DI817" s="5"/>
      <c r="DJ817" s="5"/>
      <c r="DK817" s="5"/>
      <c r="DL817" s="5"/>
      <c r="DM817" s="5"/>
      <c r="DN817" s="5"/>
      <c r="DO817" s="5"/>
      <c r="DP817" s="5"/>
      <c r="DQ817" s="5"/>
      <c r="DR817" s="5"/>
      <c r="DS817" s="5"/>
      <c r="DT817" s="5"/>
      <c r="DU817" s="5"/>
    </row>
    <row r="818">
      <c r="A818" s="5"/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5"/>
      <c r="AI818" s="5"/>
      <c r="AJ818" s="5"/>
      <c r="AK818" s="5"/>
      <c r="AL818" s="5"/>
      <c r="AM818" s="5"/>
      <c r="AN818" s="5"/>
      <c r="AO818" s="5"/>
      <c r="AP818" s="5"/>
      <c r="AQ818" s="5"/>
      <c r="AR818" s="5"/>
      <c r="AS818" s="5"/>
      <c r="AT818" s="5"/>
      <c r="AU818" s="5"/>
      <c r="AV818" s="5"/>
      <c r="AW818" s="5"/>
      <c r="AX818" s="5"/>
      <c r="AY818" s="5"/>
      <c r="AZ818" s="5"/>
      <c r="BA818" s="5"/>
      <c r="BB818" s="5"/>
      <c r="BC818" s="5"/>
      <c r="BD818" s="5"/>
      <c r="BE818" s="5"/>
      <c r="BF818" s="5"/>
      <c r="BG818" s="5"/>
      <c r="BH818" s="5"/>
      <c r="BI818" s="5"/>
      <c r="BJ818" s="5"/>
      <c r="BK818" s="5"/>
      <c r="BL818" s="5"/>
      <c r="BM818" s="5"/>
      <c r="BN818" s="5"/>
      <c r="BO818" s="5"/>
      <c r="BP818" s="5"/>
      <c r="BQ818" s="5"/>
      <c r="BR818" s="5"/>
      <c r="BS818" s="5"/>
      <c r="BT818" s="5"/>
      <c r="BU818" s="5"/>
      <c r="BV818" s="5"/>
      <c r="BW818" s="5"/>
      <c r="BX818" s="5"/>
      <c r="BY818" s="5"/>
      <c r="BZ818" s="5"/>
      <c r="CA818" s="5"/>
      <c r="CB818" s="5"/>
      <c r="CC818" s="5"/>
      <c r="CD818" s="5"/>
      <c r="CE818" s="5"/>
      <c r="CF818" s="5"/>
      <c r="CG818" s="5"/>
      <c r="CH818" s="5"/>
      <c r="CI818" s="5"/>
      <c r="CJ818" s="5"/>
      <c r="CK818" s="5"/>
      <c r="CL818" s="5"/>
      <c r="CM818" s="5"/>
      <c r="CN818" s="5"/>
      <c r="CO818" s="5"/>
      <c r="CP818" s="5"/>
      <c r="CQ818" s="5"/>
      <c r="CR818" s="5"/>
      <c r="CS818" s="5"/>
      <c r="CT818" s="5"/>
      <c r="CU818" s="5"/>
      <c r="CV818" s="5"/>
      <c r="CW818" s="5"/>
      <c r="CX818" s="5"/>
      <c r="CY818" s="5"/>
      <c r="CZ818" s="5"/>
      <c r="DA818" s="5"/>
      <c r="DB818" s="5"/>
      <c r="DC818" s="5"/>
      <c r="DD818" s="5"/>
      <c r="DE818" s="5"/>
      <c r="DF818" s="5"/>
      <c r="DG818" s="5"/>
      <c r="DH818" s="5"/>
      <c r="DI818" s="5"/>
      <c r="DJ818" s="5"/>
      <c r="DK818" s="5"/>
      <c r="DL818" s="5"/>
      <c r="DM818" s="5"/>
      <c r="DN818" s="5"/>
      <c r="DO818" s="5"/>
      <c r="DP818" s="5"/>
      <c r="DQ818" s="5"/>
      <c r="DR818" s="5"/>
      <c r="DS818" s="5"/>
      <c r="DT818" s="5"/>
      <c r="DU818" s="5"/>
    </row>
    <row r="819">
      <c r="A819" s="5"/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5"/>
      <c r="AI819" s="5"/>
      <c r="AJ819" s="5"/>
      <c r="AK819" s="5"/>
      <c r="AL819" s="5"/>
      <c r="AM819" s="5"/>
      <c r="AN819" s="5"/>
      <c r="AO819" s="5"/>
      <c r="AP819" s="5"/>
      <c r="AQ819" s="5"/>
      <c r="AR819" s="5"/>
      <c r="AS819" s="5"/>
      <c r="AT819" s="5"/>
      <c r="AU819" s="5"/>
      <c r="AV819" s="5"/>
      <c r="AW819" s="5"/>
      <c r="AX819" s="5"/>
      <c r="AY819" s="5"/>
      <c r="AZ819" s="5"/>
      <c r="BA819" s="5"/>
      <c r="BB819" s="5"/>
      <c r="BC819" s="5"/>
      <c r="BD819" s="5"/>
      <c r="BE819" s="5"/>
      <c r="BF819" s="5"/>
      <c r="BG819" s="5"/>
      <c r="BH819" s="5"/>
      <c r="BI819" s="5"/>
      <c r="BJ819" s="5"/>
      <c r="BK819" s="5"/>
      <c r="BL819" s="5"/>
      <c r="BM819" s="5"/>
      <c r="BN819" s="5"/>
      <c r="BO819" s="5"/>
      <c r="BP819" s="5"/>
      <c r="BQ819" s="5"/>
      <c r="BR819" s="5"/>
      <c r="BS819" s="5"/>
      <c r="BT819" s="5"/>
      <c r="BU819" s="5"/>
      <c r="BV819" s="5"/>
      <c r="BW819" s="5"/>
      <c r="BX819" s="5"/>
      <c r="BY819" s="5"/>
      <c r="BZ819" s="5"/>
      <c r="CA819" s="5"/>
      <c r="CB819" s="5"/>
      <c r="CC819" s="5"/>
      <c r="CD819" s="5"/>
      <c r="CE819" s="5"/>
      <c r="CF819" s="5"/>
      <c r="CG819" s="5"/>
      <c r="CH819" s="5"/>
      <c r="CI819" s="5"/>
      <c r="CJ819" s="5"/>
      <c r="CK819" s="5"/>
      <c r="CL819" s="5"/>
      <c r="CM819" s="5"/>
      <c r="CN819" s="5"/>
      <c r="CO819" s="5"/>
      <c r="CP819" s="5"/>
      <c r="CQ819" s="5"/>
      <c r="CR819" s="5"/>
      <c r="CS819" s="5"/>
      <c r="CT819" s="5"/>
      <c r="CU819" s="5"/>
      <c r="CV819" s="5"/>
      <c r="CW819" s="5"/>
      <c r="CX819" s="5"/>
      <c r="CY819" s="5"/>
      <c r="CZ819" s="5"/>
      <c r="DA819" s="5"/>
      <c r="DB819" s="5"/>
      <c r="DC819" s="5"/>
      <c r="DD819" s="5"/>
      <c r="DE819" s="5"/>
      <c r="DF819" s="5"/>
      <c r="DG819" s="5"/>
      <c r="DH819" s="5"/>
      <c r="DI819" s="5"/>
      <c r="DJ819" s="5"/>
      <c r="DK819" s="5"/>
      <c r="DL819" s="5"/>
      <c r="DM819" s="5"/>
      <c r="DN819" s="5"/>
      <c r="DO819" s="5"/>
      <c r="DP819" s="5"/>
      <c r="DQ819" s="5"/>
      <c r="DR819" s="5"/>
      <c r="DS819" s="5"/>
      <c r="DT819" s="5"/>
      <c r="DU819" s="5"/>
    </row>
    <row r="820">
      <c r="A820" s="5"/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5"/>
      <c r="AI820" s="5"/>
      <c r="AJ820" s="5"/>
      <c r="AK820" s="5"/>
      <c r="AL820" s="5"/>
      <c r="AM820" s="5"/>
      <c r="AN820" s="5"/>
      <c r="AO820" s="5"/>
      <c r="AP820" s="5"/>
      <c r="AQ820" s="5"/>
      <c r="AR820" s="5"/>
      <c r="AS820" s="5"/>
      <c r="AT820" s="5"/>
      <c r="AU820" s="5"/>
      <c r="AV820" s="5"/>
      <c r="AW820" s="5"/>
      <c r="AX820" s="5"/>
      <c r="AY820" s="5"/>
      <c r="AZ820" s="5"/>
      <c r="BA820" s="5"/>
      <c r="BB820" s="5"/>
      <c r="BC820" s="5"/>
      <c r="BD820" s="5"/>
      <c r="BE820" s="5"/>
      <c r="BF820" s="5"/>
      <c r="BG820" s="5"/>
      <c r="BH820" s="5"/>
      <c r="BI820" s="5"/>
      <c r="BJ820" s="5"/>
      <c r="BK820" s="5"/>
      <c r="BL820" s="5"/>
      <c r="BM820" s="5"/>
      <c r="BN820" s="5"/>
      <c r="BO820" s="5"/>
      <c r="BP820" s="5"/>
      <c r="BQ820" s="5"/>
      <c r="BR820" s="5"/>
      <c r="BS820" s="5"/>
      <c r="BT820" s="5"/>
      <c r="BU820" s="5"/>
      <c r="BV820" s="5"/>
      <c r="BW820" s="5"/>
      <c r="BX820" s="5"/>
      <c r="BY820" s="5"/>
      <c r="BZ820" s="5"/>
      <c r="CA820" s="5"/>
      <c r="CB820" s="5"/>
      <c r="CC820" s="5"/>
      <c r="CD820" s="5"/>
      <c r="CE820" s="5"/>
      <c r="CF820" s="5"/>
      <c r="CG820" s="5"/>
      <c r="CH820" s="5"/>
      <c r="CI820" s="5"/>
      <c r="CJ820" s="5"/>
      <c r="CK820" s="5"/>
      <c r="CL820" s="5"/>
      <c r="CM820" s="5"/>
      <c r="CN820" s="5"/>
      <c r="CO820" s="5"/>
      <c r="CP820" s="5"/>
      <c r="CQ820" s="5"/>
      <c r="CR820" s="5"/>
      <c r="CS820" s="5"/>
      <c r="CT820" s="5"/>
      <c r="CU820" s="5"/>
      <c r="CV820" s="5"/>
      <c r="CW820" s="5"/>
      <c r="CX820" s="5"/>
      <c r="CY820" s="5"/>
      <c r="CZ820" s="5"/>
      <c r="DA820" s="5"/>
      <c r="DB820" s="5"/>
      <c r="DC820" s="5"/>
      <c r="DD820" s="5"/>
      <c r="DE820" s="5"/>
      <c r="DF820" s="5"/>
      <c r="DG820" s="5"/>
      <c r="DH820" s="5"/>
      <c r="DI820" s="5"/>
      <c r="DJ820" s="5"/>
      <c r="DK820" s="5"/>
      <c r="DL820" s="5"/>
      <c r="DM820" s="5"/>
      <c r="DN820" s="5"/>
      <c r="DO820" s="5"/>
      <c r="DP820" s="5"/>
      <c r="DQ820" s="5"/>
      <c r="DR820" s="5"/>
      <c r="DS820" s="5"/>
      <c r="DT820" s="5"/>
      <c r="DU820" s="5"/>
    </row>
    <row r="821">
      <c r="A821" s="5"/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5"/>
      <c r="AI821" s="5"/>
      <c r="AJ821" s="5"/>
      <c r="AK821" s="5"/>
      <c r="AL821" s="5"/>
      <c r="AM821" s="5"/>
      <c r="AN821" s="5"/>
      <c r="AO821" s="5"/>
      <c r="AP821" s="5"/>
      <c r="AQ821" s="5"/>
      <c r="AR821" s="5"/>
      <c r="AS821" s="5"/>
      <c r="AT821" s="5"/>
      <c r="AU821" s="5"/>
      <c r="AV821" s="5"/>
      <c r="AW821" s="5"/>
      <c r="AX821" s="5"/>
      <c r="AY821" s="5"/>
      <c r="AZ821" s="5"/>
      <c r="BA821" s="5"/>
      <c r="BB821" s="5"/>
      <c r="BC821" s="5"/>
      <c r="BD821" s="5"/>
      <c r="BE821" s="5"/>
      <c r="BF821" s="5"/>
      <c r="BG821" s="5"/>
      <c r="BH821" s="5"/>
      <c r="BI821" s="5"/>
      <c r="BJ821" s="5"/>
      <c r="BK821" s="5"/>
      <c r="BL821" s="5"/>
      <c r="BM821" s="5"/>
      <c r="BN821" s="5"/>
      <c r="BO821" s="5"/>
      <c r="BP821" s="5"/>
      <c r="BQ821" s="5"/>
      <c r="BR821" s="5"/>
      <c r="BS821" s="5"/>
      <c r="BT821" s="5"/>
      <c r="BU821" s="5"/>
      <c r="BV821" s="5"/>
      <c r="BW821" s="5"/>
      <c r="BX821" s="5"/>
      <c r="BY821" s="5"/>
      <c r="BZ821" s="5"/>
      <c r="CA821" s="5"/>
      <c r="CB821" s="5"/>
      <c r="CC821" s="5"/>
      <c r="CD821" s="5"/>
      <c r="CE821" s="5"/>
      <c r="CF821" s="5"/>
      <c r="CG821" s="5"/>
      <c r="CH821" s="5"/>
      <c r="CI821" s="5"/>
      <c r="CJ821" s="5"/>
      <c r="CK821" s="5"/>
      <c r="CL821" s="5"/>
      <c r="CM821" s="5"/>
      <c r="CN821" s="5"/>
      <c r="CO821" s="5"/>
      <c r="CP821" s="5"/>
      <c r="CQ821" s="5"/>
      <c r="CR821" s="5"/>
      <c r="CS821" s="5"/>
      <c r="CT821" s="5"/>
      <c r="CU821" s="5"/>
      <c r="CV821" s="5"/>
      <c r="CW821" s="5"/>
      <c r="CX821" s="5"/>
      <c r="CY821" s="5"/>
      <c r="CZ821" s="5"/>
      <c r="DA821" s="5"/>
      <c r="DB821" s="5"/>
      <c r="DC821" s="5"/>
      <c r="DD821" s="5"/>
      <c r="DE821" s="5"/>
      <c r="DF821" s="5"/>
      <c r="DG821" s="5"/>
      <c r="DH821" s="5"/>
      <c r="DI821" s="5"/>
      <c r="DJ821" s="5"/>
      <c r="DK821" s="5"/>
      <c r="DL821" s="5"/>
      <c r="DM821" s="5"/>
      <c r="DN821" s="5"/>
      <c r="DO821" s="5"/>
      <c r="DP821" s="5"/>
      <c r="DQ821" s="5"/>
      <c r="DR821" s="5"/>
      <c r="DS821" s="5"/>
      <c r="DT821" s="5"/>
      <c r="DU821" s="5"/>
    </row>
    <row r="822">
      <c r="A822" s="5"/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5"/>
      <c r="AI822" s="5"/>
      <c r="AJ822" s="5"/>
      <c r="AK822" s="5"/>
      <c r="AL822" s="5"/>
      <c r="AM822" s="5"/>
      <c r="AN822" s="5"/>
      <c r="AO822" s="5"/>
      <c r="AP822" s="5"/>
      <c r="AQ822" s="5"/>
      <c r="AR822" s="5"/>
      <c r="AS822" s="5"/>
      <c r="AT822" s="5"/>
      <c r="AU822" s="5"/>
      <c r="AV822" s="5"/>
      <c r="AW822" s="5"/>
      <c r="AX822" s="5"/>
      <c r="AY822" s="5"/>
      <c r="AZ822" s="5"/>
      <c r="BA822" s="5"/>
      <c r="BB822" s="5"/>
      <c r="BC822" s="5"/>
      <c r="BD822" s="5"/>
      <c r="BE822" s="5"/>
      <c r="BF822" s="5"/>
      <c r="BG822" s="5"/>
      <c r="BH822" s="5"/>
      <c r="BI822" s="5"/>
      <c r="BJ822" s="5"/>
      <c r="BK822" s="5"/>
      <c r="BL822" s="5"/>
      <c r="BM822" s="5"/>
      <c r="BN822" s="5"/>
      <c r="BO822" s="5"/>
      <c r="BP822" s="5"/>
      <c r="BQ822" s="5"/>
      <c r="BR822" s="5"/>
      <c r="BS822" s="5"/>
      <c r="BT822" s="5"/>
      <c r="BU822" s="5"/>
      <c r="BV822" s="5"/>
      <c r="BW822" s="5"/>
      <c r="BX822" s="5"/>
      <c r="BY822" s="5"/>
      <c r="BZ822" s="5"/>
      <c r="CA822" s="5"/>
      <c r="CB822" s="5"/>
      <c r="CC822" s="5"/>
      <c r="CD822" s="5"/>
      <c r="CE822" s="5"/>
      <c r="CF822" s="5"/>
      <c r="CG822" s="5"/>
      <c r="CH822" s="5"/>
      <c r="CI822" s="5"/>
      <c r="CJ822" s="5"/>
      <c r="CK822" s="5"/>
      <c r="CL822" s="5"/>
      <c r="CM822" s="5"/>
      <c r="CN822" s="5"/>
      <c r="CO822" s="5"/>
      <c r="CP822" s="5"/>
      <c r="CQ822" s="5"/>
      <c r="CR822" s="5"/>
      <c r="CS822" s="5"/>
      <c r="CT822" s="5"/>
      <c r="CU822" s="5"/>
      <c r="CV822" s="5"/>
      <c r="CW822" s="5"/>
      <c r="CX822" s="5"/>
      <c r="CY822" s="5"/>
      <c r="CZ822" s="5"/>
      <c r="DA822" s="5"/>
      <c r="DB822" s="5"/>
      <c r="DC822" s="5"/>
      <c r="DD822" s="5"/>
      <c r="DE822" s="5"/>
      <c r="DF822" s="5"/>
      <c r="DG822" s="5"/>
      <c r="DH822" s="5"/>
      <c r="DI822" s="5"/>
      <c r="DJ822" s="5"/>
      <c r="DK822" s="5"/>
      <c r="DL822" s="5"/>
      <c r="DM822" s="5"/>
      <c r="DN822" s="5"/>
      <c r="DO822" s="5"/>
      <c r="DP822" s="5"/>
      <c r="DQ822" s="5"/>
      <c r="DR822" s="5"/>
      <c r="DS822" s="5"/>
      <c r="DT822" s="5"/>
      <c r="DU822" s="5"/>
    </row>
    <row r="823">
      <c r="A823" s="5"/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5"/>
      <c r="AI823" s="5"/>
      <c r="AJ823" s="5"/>
      <c r="AK823" s="5"/>
      <c r="AL823" s="5"/>
      <c r="AM823" s="5"/>
      <c r="AN823" s="5"/>
      <c r="AO823" s="5"/>
      <c r="AP823" s="5"/>
      <c r="AQ823" s="5"/>
      <c r="AR823" s="5"/>
      <c r="AS823" s="5"/>
      <c r="AT823" s="5"/>
      <c r="AU823" s="5"/>
      <c r="AV823" s="5"/>
      <c r="AW823" s="5"/>
      <c r="AX823" s="5"/>
      <c r="AY823" s="5"/>
      <c r="AZ823" s="5"/>
      <c r="BA823" s="5"/>
      <c r="BB823" s="5"/>
      <c r="BC823" s="5"/>
      <c r="BD823" s="5"/>
      <c r="BE823" s="5"/>
      <c r="BF823" s="5"/>
      <c r="BG823" s="5"/>
      <c r="BH823" s="5"/>
      <c r="BI823" s="5"/>
      <c r="BJ823" s="5"/>
      <c r="BK823" s="5"/>
      <c r="BL823" s="5"/>
      <c r="BM823" s="5"/>
      <c r="BN823" s="5"/>
      <c r="BO823" s="5"/>
      <c r="BP823" s="5"/>
      <c r="BQ823" s="5"/>
      <c r="BR823" s="5"/>
      <c r="BS823" s="5"/>
      <c r="BT823" s="5"/>
      <c r="BU823" s="5"/>
      <c r="BV823" s="5"/>
      <c r="BW823" s="5"/>
      <c r="BX823" s="5"/>
      <c r="BY823" s="5"/>
      <c r="BZ823" s="5"/>
      <c r="CA823" s="5"/>
      <c r="CB823" s="5"/>
      <c r="CC823" s="5"/>
      <c r="CD823" s="5"/>
      <c r="CE823" s="5"/>
      <c r="CF823" s="5"/>
      <c r="CG823" s="5"/>
      <c r="CH823" s="5"/>
      <c r="CI823" s="5"/>
      <c r="CJ823" s="5"/>
      <c r="CK823" s="5"/>
      <c r="CL823" s="5"/>
      <c r="CM823" s="5"/>
      <c r="CN823" s="5"/>
      <c r="CO823" s="5"/>
      <c r="CP823" s="5"/>
      <c r="CQ823" s="5"/>
      <c r="CR823" s="5"/>
      <c r="CS823" s="5"/>
      <c r="CT823" s="5"/>
      <c r="CU823" s="5"/>
      <c r="CV823" s="5"/>
      <c r="CW823" s="5"/>
      <c r="CX823" s="5"/>
      <c r="CY823" s="5"/>
      <c r="CZ823" s="5"/>
      <c r="DA823" s="5"/>
      <c r="DB823" s="5"/>
      <c r="DC823" s="5"/>
      <c r="DD823" s="5"/>
      <c r="DE823" s="5"/>
      <c r="DF823" s="5"/>
      <c r="DG823" s="5"/>
      <c r="DH823" s="5"/>
      <c r="DI823" s="5"/>
      <c r="DJ823" s="5"/>
      <c r="DK823" s="5"/>
      <c r="DL823" s="5"/>
      <c r="DM823" s="5"/>
      <c r="DN823" s="5"/>
      <c r="DO823" s="5"/>
      <c r="DP823" s="5"/>
      <c r="DQ823" s="5"/>
      <c r="DR823" s="5"/>
      <c r="DS823" s="5"/>
      <c r="DT823" s="5"/>
      <c r="DU823" s="5"/>
    </row>
    <row r="824">
      <c r="A824" s="5"/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5"/>
      <c r="AI824" s="5"/>
      <c r="AJ824" s="5"/>
      <c r="AK824" s="5"/>
      <c r="AL824" s="5"/>
      <c r="AM824" s="5"/>
      <c r="AN824" s="5"/>
      <c r="AO824" s="5"/>
      <c r="AP824" s="5"/>
      <c r="AQ824" s="5"/>
      <c r="AR824" s="5"/>
      <c r="AS824" s="5"/>
      <c r="AT824" s="5"/>
      <c r="AU824" s="5"/>
      <c r="AV824" s="5"/>
      <c r="AW824" s="5"/>
      <c r="AX824" s="5"/>
      <c r="AY824" s="5"/>
      <c r="AZ824" s="5"/>
      <c r="BA824" s="5"/>
      <c r="BB824" s="5"/>
      <c r="BC824" s="5"/>
      <c r="BD824" s="5"/>
      <c r="BE824" s="5"/>
      <c r="BF824" s="5"/>
      <c r="BG824" s="5"/>
      <c r="BH824" s="5"/>
      <c r="BI824" s="5"/>
      <c r="BJ824" s="5"/>
      <c r="BK824" s="5"/>
      <c r="BL824" s="5"/>
      <c r="BM824" s="5"/>
      <c r="BN824" s="5"/>
      <c r="BO824" s="5"/>
      <c r="BP824" s="5"/>
      <c r="BQ824" s="5"/>
      <c r="BR824" s="5"/>
      <c r="BS824" s="5"/>
      <c r="BT824" s="5"/>
      <c r="BU824" s="5"/>
      <c r="BV824" s="5"/>
      <c r="BW824" s="5"/>
      <c r="BX824" s="5"/>
      <c r="BY824" s="5"/>
      <c r="BZ824" s="5"/>
      <c r="CA824" s="5"/>
      <c r="CB824" s="5"/>
      <c r="CC824" s="5"/>
      <c r="CD824" s="5"/>
      <c r="CE824" s="5"/>
      <c r="CF824" s="5"/>
      <c r="CG824" s="5"/>
      <c r="CH824" s="5"/>
      <c r="CI824" s="5"/>
      <c r="CJ824" s="5"/>
      <c r="CK824" s="5"/>
      <c r="CL824" s="5"/>
      <c r="CM824" s="5"/>
      <c r="CN824" s="5"/>
      <c r="CO824" s="5"/>
      <c r="CP824" s="5"/>
      <c r="CQ824" s="5"/>
      <c r="CR824" s="5"/>
      <c r="CS824" s="5"/>
      <c r="CT824" s="5"/>
      <c r="CU824" s="5"/>
      <c r="CV824" s="5"/>
      <c r="CW824" s="5"/>
      <c r="CX824" s="5"/>
      <c r="CY824" s="5"/>
      <c r="CZ824" s="5"/>
      <c r="DA824" s="5"/>
      <c r="DB824" s="5"/>
      <c r="DC824" s="5"/>
      <c r="DD824" s="5"/>
      <c r="DE824" s="5"/>
      <c r="DF824" s="5"/>
      <c r="DG824" s="5"/>
      <c r="DH824" s="5"/>
      <c r="DI824" s="5"/>
      <c r="DJ824" s="5"/>
      <c r="DK824" s="5"/>
      <c r="DL824" s="5"/>
      <c r="DM824" s="5"/>
      <c r="DN824" s="5"/>
      <c r="DO824" s="5"/>
      <c r="DP824" s="5"/>
      <c r="DQ824" s="5"/>
      <c r="DR824" s="5"/>
      <c r="DS824" s="5"/>
      <c r="DT824" s="5"/>
      <c r="DU824" s="5"/>
    </row>
    <row r="825">
      <c r="A825" s="5"/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5"/>
      <c r="AI825" s="5"/>
      <c r="AJ825" s="5"/>
      <c r="AK825" s="5"/>
      <c r="AL825" s="5"/>
      <c r="AM825" s="5"/>
      <c r="AN825" s="5"/>
      <c r="AO825" s="5"/>
      <c r="AP825" s="5"/>
      <c r="AQ825" s="5"/>
      <c r="AR825" s="5"/>
      <c r="AS825" s="5"/>
      <c r="AT825" s="5"/>
      <c r="AU825" s="5"/>
      <c r="AV825" s="5"/>
      <c r="AW825" s="5"/>
      <c r="AX825" s="5"/>
      <c r="AY825" s="5"/>
      <c r="AZ825" s="5"/>
      <c r="BA825" s="5"/>
      <c r="BB825" s="5"/>
      <c r="BC825" s="5"/>
      <c r="BD825" s="5"/>
      <c r="BE825" s="5"/>
      <c r="BF825" s="5"/>
      <c r="BG825" s="5"/>
      <c r="BH825" s="5"/>
      <c r="BI825" s="5"/>
      <c r="BJ825" s="5"/>
      <c r="BK825" s="5"/>
      <c r="BL825" s="5"/>
      <c r="BM825" s="5"/>
      <c r="BN825" s="5"/>
      <c r="BO825" s="5"/>
      <c r="BP825" s="5"/>
      <c r="BQ825" s="5"/>
      <c r="BR825" s="5"/>
      <c r="BS825" s="5"/>
      <c r="BT825" s="5"/>
      <c r="BU825" s="5"/>
      <c r="BV825" s="5"/>
      <c r="BW825" s="5"/>
      <c r="BX825" s="5"/>
      <c r="BY825" s="5"/>
      <c r="BZ825" s="5"/>
      <c r="CA825" s="5"/>
      <c r="CB825" s="5"/>
      <c r="CC825" s="5"/>
      <c r="CD825" s="5"/>
      <c r="CE825" s="5"/>
      <c r="CF825" s="5"/>
      <c r="CG825" s="5"/>
      <c r="CH825" s="5"/>
      <c r="CI825" s="5"/>
      <c r="CJ825" s="5"/>
      <c r="CK825" s="5"/>
      <c r="CL825" s="5"/>
      <c r="CM825" s="5"/>
      <c r="CN825" s="5"/>
      <c r="CO825" s="5"/>
      <c r="CP825" s="5"/>
      <c r="CQ825" s="5"/>
      <c r="CR825" s="5"/>
      <c r="CS825" s="5"/>
      <c r="CT825" s="5"/>
      <c r="CU825" s="5"/>
      <c r="CV825" s="5"/>
      <c r="CW825" s="5"/>
      <c r="CX825" s="5"/>
      <c r="CY825" s="5"/>
      <c r="CZ825" s="5"/>
      <c r="DA825" s="5"/>
      <c r="DB825" s="5"/>
      <c r="DC825" s="5"/>
      <c r="DD825" s="5"/>
      <c r="DE825" s="5"/>
      <c r="DF825" s="5"/>
      <c r="DG825" s="5"/>
      <c r="DH825" s="5"/>
      <c r="DI825" s="5"/>
      <c r="DJ825" s="5"/>
      <c r="DK825" s="5"/>
      <c r="DL825" s="5"/>
      <c r="DM825" s="5"/>
      <c r="DN825" s="5"/>
      <c r="DO825" s="5"/>
      <c r="DP825" s="5"/>
      <c r="DQ825" s="5"/>
      <c r="DR825" s="5"/>
      <c r="DS825" s="5"/>
      <c r="DT825" s="5"/>
      <c r="DU825" s="5"/>
    </row>
    <row r="826">
      <c r="A826" s="5"/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5"/>
      <c r="AI826" s="5"/>
      <c r="AJ826" s="5"/>
      <c r="AK826" s="5"/>
      <c r="AL826" s="5"/>
      <c r="AM826" s="5"/>
      <c r="AN826" s="5"/>
      <c r="AO826" s="5"/>
      <c r="AP826" s="5"/>
      <c r="AQ826" s="5"/>
      <c r="AR826" s="5"/>
      <c r="AS826" s="5"/>
      <c r="AT826" s="5"/>
      <c r="AU826" s="5"/>
      <c r="AV826" s="5"/>
      <c r="AW826" s="5"/>
      <c r="AX826" s="5"/>
      <c r="AY826" s="5"/>
      <c r="AZ826" s="5"/>
      <c r="BA826" s="5"/>
      <c r="BB826" s="5"/>
      <c r="BC826" s="5"/>
      <c r="BD826" s="5"/>
      <c r="BE826" s="5"/>
      <c r="BF826" s="5"/>
      <c r="BG826" s="5"/>
      <c r="BH826" s="5"/>
      <c r="BI826" s="5"/>
      <c r="BJ826" s="5"/>
      <c r="BK826" s="5"/>
      <c r="BL826" s="5"/>
      <c r="BM826" s="5"/>
      <c r="BN826" s="5"/>
      <c r="BO826" s="5"/>
      <c r="BP826" s="5"/>
      <c r="BQ826" s="5"/>
      <c r="BR826" s="5"/>
      <c r="BS826" s="5"/>
      <c r="BT826" s="5"/>
      <c r="BU826" s="5"/>
      <c r="BV826" s="5"/>
      <c r="BW826" s="5"/>
      <c r="BX826" s="5"/>
      <c r="BY826" s="5"/>
      <c r="BZ826" s="5"/>
      <c r="CA826" s="5"/>
      <c r="CB826" s="5"/>
      <c r="CC826" s="5"/>
      <c r="CD826" s="5"/>
      <c r="CE826" s="5"/>
      <c r="CF826" s="5"/>
      <c r="CG826" s="5"/>
      <c r="CH826" s="5"/>
      <c r="CI826" s="5"/>
      <c r="CJ826" s="5"/>
      <c r="CK826" s="5"/>
      <c r="CL826" s="5"/>
      <c r="CM826" s="5"/>
      <c r="CN826" s="5"/>
      <c r="CO826" s="5"/>
      <c r="CP826" s="5"/>
      <c r="CQ826" s="5"/>
      <c r="CR826" s="5"/>
      <c r="CS826" s="5"/>
      <c r="CT826" s="5"/>
      <c r="CU826" s="5"/>
      <c r="CV826" s="5"/>
      <c r="CW826" s="5"/>
      <c r="CX826" s="5"/>
      <c r="CY826" s="5"/>
      <c r="CZ826" s="5"/>
      <c r="DA826" s="5"/>
      <c r="DB826" s="5"/>
      <c r="DC826" s="5"/>
      <c r="DD826" s="5"/>
      <c r="DE826" s="5"/>
      <c r="DF826" s="5"/>
      <c r="DG826" s="5"/>
      <c r="DH826" s="5"/>
      <c r="DI826" s="5"/>
      <c r="DJ826" s="5"/>
      <c r="DK826" s="5"/>
      <c r="DL826" s="5"/>
      <c r="DM826" s="5"/>
      <c r="DN826" s="5"/>
      <c r="DO826" s="5"/>
      <c r="DP826" s="5"/>
      <c r="DQ826" s="5"/>
      <c r="DR826" s="5"/>
      <c r="DS826" s="5"/>
      <c r="DT826" s="5"/>
      <c r="DU826" s="5"/>
    </row>
    <row r="827">
      <c r="A827" s="5"/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5"/>
      <c r="AI827" s="5"/>
      <c r="AJ827" s="5"/>
      <c r="AK827" s="5"/>
      <c r="AL827" s="5"/>
      <c r="AM827" s="5"/>
      <c r="AN827" s="5"/>
      <c r="AO827" s="5"/>
      <c r="AP827" s="5"/>
      <c r="AQ827" s="5"/>
      <c r="AR827" s="5"/>
      <c r="AS827" s="5"/>
      <c r="AT827" s="5"/>
      <c r="AU827" s="5"/>
      <c r="AV827" s="5"/>
      <c r="AW827" s="5"/>
      <c r="AX827" s="5"/>
      <c r="AY827" s="5"/>
      <c r="AZ827" s="5"/>
      <c r="BA827" s="5"/>
      <c r="BB827" s="5"/>
      <c r="BC827" s="5"/>
      <c r="BD827" s="5"/>
      <c r="BE827" s="5"/>
      <c r="BF827" s="5"/>
      <c r="BG827" s="5"/>
      <c r="BH827" s="5"/>
      <c r="BI827" s="5"/>
      <c r="BJ827" s="5"/>
      <c r="BK827" s="5"/>
      <c r="BL827" s="5"/>
      <c r="BM827" s="5"/>
      <c r="BN827" s="5"/>
      <c r="BO827" s="5"/>
      <c r="BP827" s="5"/>
      <c r="BQ827" s="5"/>
      <c r="BR827" s="5"/>
      <c r="BS827" s="5"/>
      <c r="BT827" s="5"/>
      <c r="BU827" s="5"/>
      <c r="BV827" s="5"/>
      <c r="BW827" s="5"/>
      <c r="BX827" s="5"/>
      <c r="BY827" s="5"/>
      <c r="BZ827" s="5"/>
      <c r="CA827" s="5"/>
      <c r="CB827" s="5"/>
      <c r="CC827" s="5"/>
      <c r="CD827" s="5"/>
      <c r="CE827" s="5"/>
      <c r="CF827" s="5"/>
      <c r="CG827" s="5"/>
      <c r="CH827" s="5"/>
      <c r="CI827" s="5"/>
      <c r="CJ827" s="5"/>
      <c r="CK827" s="5"/>
      <c r="CL827" s="5"/>
      <c r="CM827" s="5"/>
      <c r="CN827" s="5"/>
      <c r="CO827" s="5"/>
      <c r="CP827" s="5"/>
      <c r="CQ827" s="5"/>
      <c r="CR827" s="5"/>
      <c r="CS827" s="5"/>
      <c r="CT827" s="5"/>
      <c r="CU827" s="5"/>
      <c r="CV827" s="5"/>
      <c r="CW827" s="5"/>
      <c r="CX827" s="5"/>
      <c r="CY827" s="5"/>
      <c r="CZ827" s="5"/>
      <c r="DA827" s="5"/>
      <c r="DB827" s="5"/>
      <c r="DC827" s="5"/>
      <c r="DD827" s="5"/>
      <c r="DE827" s="5"/>
      <c r="DF827" s="5"/>
      <c r="DG827" s="5"/>
      <c r="DH827" s="5"/>
      <c r="DI827" s="5"/>
      <c r="DJ827" s="5"/>
      <c r="DK827" s="5"/>
      <c r="DL827" s="5"/>
      <c r="DM827" s="5"/>
      <c r="DN827" s="5"/>
      <c r="DO827" s="5"/>
      <c r="DP827" s="5"/>
      <c r="DQ827" s="5"/>
      <c r="DR827" s="5"/>
      <c r="DS827" s="5"/>
      <c r="DT827" s="5"/>
      <c r="DU827" s="5"/>
    </row>
    <row r="828">
      <c r="A828" s="5"/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5"/>
      <c r="AI828" s="5"/>
      <c r="AJ828" s="5"/>
      <c r="AK828" s="5"/>
      <c r="AL828" s="5"/>
      <c r="AM828" s="5"/>
      <c r="AN828" s="5"/>
      <c r="AO828" s="5"/>
      <c r="AP828" s="5"/>
      <c r="AQ828" s="5"/>
      <c r="AR828" s="5"/>
      <c r="AS828" s="5"/>
      <c r="AT828" s="5"/>
      <c r="AU828" s="5"/>
      <c r="AV828" s="5"/>
      <c r="AW828" s="5"/>
      <c r="AX828" s="5"/>
      <c r="AY828" s="5"/>
      <c r="AZ828" s="5"/>
      <c r="BA828" s="5"/>
      <c r="BB828" s="5"/>
      <c r="BC828" s="5"/>
      <c r="BD828" s="5"/>
      <c r="BE828" s="5"/>
      <c r="BF828" s="5"/>
      <c r="BG828" s="5"/>
      <c r="BH828" s="5"/>
      <c r="BI828" s="5"/>
      <c r="BJ828" s="5"/>
      <c r="BK828" s="5"/>
      <c r="BL828" s="5"/>
      <c r="BM828" s="5"/>
      <c r="BN828" s="5"/>
      <c r="BO828" s="5"/>
      <c r="BP828" s="5"/>
      <c r="BQ828" s="5"/>
      <c r="BR828" s="5"/>
      <c r="BS828" s="5"/>
      <c r="BT828" s="5"/>
      <c r="BU828" s="5"/>
      <c r="BV828" s="5"/>
      <c r="BW828" s="5"/>
      <c r="BX828" s="5"/>
      <c r="BY828" s="5"/>
      <c r="BZ828" s="5"/>
      <c r="CA828" s="5"/>
      <c r="CB828" s="5"/>
      <c r="CC828" s="5"/>
      <c r="CD828" s="5"/>
      <c r="CE828" s="5"/>
      <c r="CF828" s="5"/>
      <c r="CG828" s="5"/>
      <c r="CH828" s="5"/>
      <c r="CI828" s="5"/>
      <c r="CJ828" s="5"/>
      <c r="CK828" s="5"/>
      <c r="CL828" s="5"/>
      <c r="CM828" s="5"/>
      <c r="CN828" s="5"/>
      <c r="CO828" s="5"/>
      <c r="CP828" s="5"/>
      <c r="CQ828" s="5"/>
      <c r="CR828" s="5"/>
      <c r="CS828" s="5"/>
      <c r="CT828" s="5"/>
      <c r="CU828" s="5"/>
      <c r="CV828" s="5"/>
      <c r="CW828" s="5"/>
      <c r="CX828" s="5"/>
      <c r="CY828" s="5"/>
      <c r="CZ828" s="5"/>
      <c r="DA828" s="5"/>
      <c r="DB828" s="5"/>
      <c r="DC828" s="5"/>
      <c r="DD828" s="5"/>
      <c r="DE828" s="5"/>
      <c r="DF828" s="5"/>
      <c r="DG828" s="5"/>
      <c r="DH828" s="5"/>
      <c r="DI828" s="5"/>
      <c r="DJ828" s="5"/>
      <c r="DK828" s="5"/>
      <c r="DL828" s="5"/>
      <c r="DM828" s="5"/>
      <c r="DN828" s="5"/>
      <c r="DO828" s="5"/>
      <c r="DP828" s="5"/>
      <c r="DQ828" s="5"/>
      <c r="DR828" s="5"/>
      <c r="DS828" s="5"/>
      <c r="DT828" s="5"/>
      <c r="DU828" s="5"/>
    </row>
    <row r="829">
      <c r="A829" s="5"/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5"/>
      <c r="AI829" s="5"/>
      <c r="AJ829" s="5"/>
      <c r="AK829" s="5"/>
      <c r="AL829" s="5"/>
      <c r="AM829" s="5"/>
      <c r="AN829" s="5"/>
      <c r="AO829" s="5"/>
      <c r="AP829" s="5"/>
      <c r="AQ829" s="5"/>
      <c r="AR829" s="5"/>
      <c r="AS829" s="5"/>
      <c r="AT829" s="5"/>
      <c r="AU829" s="5"/>
      <c r="AV829" s="5"/>
      <c r="AW829" s="5"/>
      <c r="AX829" s="5"/>
      <c r="AY829" s="5"/>
      <c r="AZ829" s="5"/>
      <c r="BA829" s="5"/>
      <c r="BB829" s="5"/>
      <c r="BC829" s="5"/>
      <c r="BD829" s="5"/>
      <c r="BE829" s="5"/>
      <c r="BF829" s="5"/>
      <c r="BG829" s="5"/>
      <c r="BH829" s="5"/>
      <c r="BI829" s="5"/>
      <c r="BJ829" s="5"/>
      <c r="BK829" s="5"/>
      <c r="BL829" s="5"/>
      <c r="BM829" s="5"/>
      <c r="BN829" s="5"/>
      <c r="BO829" s="5"/>
      <c r="BP829" s="5"/>
      <c r="BQ829" s="5"/>
      <c r="BR829" s="5"/>
      <c r="BS829" s="5"/>
      <c r="BT829" s="5"/>
      <c r="BU829" s="5"/>
      <c r="BV829" s="5"/>
      <c r="BW829" s="5"/>
      <c r="BX829" s="5"/>
      <c r="BY829" s="5"/>
      <c r="BZ829" s="5"/>
      <c r="CA829" s="5"/>
      <c r="CB829" s="5"/>
      <c r="CC829" s="5"/>
      <c r="CD829" s="5"/>
      <c r="CE829" s="5"/>
      <c r="CF829" s="5"/>
      <c r="CG829" s="5"/>
      <c r="CH829" s="5"/>
      <c r="CI829" s="5"/>
      <c r="CJ829" s="5"/>
      <c r="CK829" s="5"/>
      <c r="CL829" s="5"/>
      <c r="CM829" s="5"/>
      <c r="CN829" s="5"/>
      <c r="CO829" s="5"/>
      <c r="CP829" s="5"/>
      <c r="CQ829" s="5"/>
      <c r="CR829" s="5"/>
      <c r="CS829" s="5"/>
      <c r="CT829" s="5"/>
      <c r="CU829" s="5"/>
      <c r="CV829" s="5"/>
      <c r="CW829" s="5"/>
      <c r="CX829" s="5"/>
      <c r="CY829" s="5"/>
      <c r="CZ829" s="5"/>
      <c r="DA829" s="5"/>
      <c r="DB829" s="5"/>
      <c r="DC829" s="5"/>
      <c r="DD829" s="5"/>
      <c r="DE829" s="5"/>
      <c r="DF829" s="5"/>
      <c r="DG829" s="5"/>
      <c r="DH829" s="5"/>
      <c r="DI829" s="5"/>
      <c r="DJ829" s="5"/>
      <c r="DK829" s="5"/>
      <c r="DL829" s="5"/>
      <c r="DM829" s="5"/>
      <c r="DN829" s="5"/>
      <c r="DO829" s="5"/>
      <c r="DP829" s="5"/>
      <c r="DQ829" s="5"/>
      <c r="DR829" s="5"/>
      <c r="DS829" s="5"/>
      <c r="DT829" s="5"/>
      <c r="DU829" s="5"/>
    </row>
    <row r="830">
      <c r="A830" s="5"/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5"/>
      <c r="AI830" s="5"/>
      <c r="AJ830" s="5"/>
      <c r="AK830" s="5"/>
      <c r="AL830" s="5"/>
      <c r="AM830" s="5"/>
      <c r="AN830" s="5"/>
      <c r="AO830" s="5"/>
      <c r="AP830" s="5"/>
      <c r="AQ830" s="5"/>
      <c r="AR830" s="5"/>
      <c r="AS830" s="5"/>
      <c r="AT830" s="5"/>
      <c r="AU830" s="5"/>
      <c r="AV830" s="5"/>
      <c r="AW830" s="5"/>
      <c r="AX830" s="5"/>
      <c r="AY830" s="5"/>
      <c r="AZ830" s="5"/>
      <c r="BA830" s="5"/>
      <c r="BB830" s="5"/>
      <c r="BC830" s="5"/>
      <c r="BD830" s="5"/>
      <c r="BE830" s="5"/>
      <c r="BF830" s="5"/>
      <c r="BG830" s="5"/>
      <c r="BH830" s="5"/>
      <c r="BI830" s="5"/>
      <c r="BJ830" s="5"/>
      <c r="BK830" s="5"/>
      <c r="BL830" s="5"/>
      <c r="BM830" s="5"/>
      <c r="BN830" s="5"/>
      <c r="BO830" s="5"/>
      <c r="BP830" s="5"/>
      <c r="BQ830" s="5"/>
      <c r="BR830" s="5"/>
      <c r="BS830" s="5"/>
      <c r="BT830" s="5"/>
      <c r="BU830" s="5"/>
      <c r="BV830" s="5"/>
      <c r="BW830" s="5"/>
      <c r="BX830" s="5"/>
      <c r="BY830" s="5"/>
      <c r="BZ830" s="5"/>
      <c r="CA830" s="5"/>
      <c r="CB830" s="5"/>
      <c r="CC830" s="5"/>
      <c r="CD830" s="5"/>
      <c r="CE830" s="5"/>
      <c r="CF830" s="5"/>
      <c r="CG830" s="5"/>
      <c r="CH830" s="5"/>
      <c r="CI830" s="5"/>
      <c r="CJ830" s="5"/>
      <c r="CK830" s="5"/>
      <c r="CL830" s="5"/>
      <c r="CM830" s="5"/>
      <c r="CN830" s="5"/>
      <c r="CO830" s="5"/>
      <c r="CP830" s="5"/>
      <c r="CQ830" s="5"/>
      <c r="CR830" s="5"/>
      <c r="CS830" s="5"/>
      <c r="CT830" s="5"/>
      <c r="CU830" s="5"/>
      <c r="CV830" s="5"/>
      <c r="CW830" s="5"/>
      <c r="CX830" s="5"/>
      <c r="CY830" s="5"/>
      <c r="CZ830" s="5"/>
      <c r="DA830" s="5"/>
      <c r="DB830" s="5"/>
      <c r="DC830" s="5"/>
      <c r="DD830" s="5"/>
      <c r="DE830" s="5"/>
      <c r="DF830" s="5"/>
      <c r="DG830" s="5"/>
      <c r="DH830" s="5"/>
      <c r="DI830" s="5"/>
      <c r="DJ830" s="5"/>
      <c r="DK830" s="5"/>
      <c r="DL830" s="5"/>
      <c r="DM830" s="5"/>
      <c r="DN830" s="5"/>
      <c r="DO830" s="5"/>
      <c r="DP830" s="5"/>
      <c r="DQ830" s="5"/>
      <c r="DR830" s="5"/>
      <c r="DS830" s="5"/>
      <c r="DT830" s="5"/>
      <c r="DU830" s="5"/>
    </row>
    <row r="831">
      <c r="A831" s="5"/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5"/>
      <c r="AI831" s="5"/>
      <c r="AJ831" s="5"/>
      <c r="AK831" s="5"/>
      <c r="AL831" s="5"/>
      <c r="AM831" s="5"/>
      <c r="AN831" s="5"/>
      <c r="AO831" s="5"/>
      <c r="AP831" s="5"/>
      <c r="AQ831" s="5"/>
      <c r="AR831" s="5"/>
      <c r="AS831" s="5"/>
      <c r="AT831" s="5"/>
      <c r="AU831" s="5"/>
      <c r="AV831" s="5"/>
      <c r="AW831" s="5"/>
      <c r="AX831" s="5"/>
      <c r="AY831" s="5"/>
      <c r="AZ831" s="5"/>
      <c r="BA831" s="5"/>
      <c r="BB831" s="5"/>
      <c r="BC831" s="5"/>
      <c r="BD831" s="5"/>
      <c r="BE831" s="5"/>
      <c r="BF831" s="5"/>
      <c r="BG831" s="5"/>
      <c r="BH831" s="5"/>
      <c r="BI831" s="5"/>
      <c r="BJ831" s="5"/>
      <c r="BK831" s="5"/>
      <c r="BL831" s="5"/>
      <c r="BM831" s="5"/>
      <c r="BN831" s="5"/>
      <c r="BO831" s="5"/>
      <c r="BP831" s="5"/>
      <c r="BQ831" s="5"/>
      <c r="BR831" s="5"/>
      <c r="BS831" s="5"/>
      <c r="BT831" s="5"/>
      <c r="BU831" s="5"/>
      <c r="BV831" s="5"/>
      <c r="BW831" s="5"/>
      <c r="BX831" s="5"/>
      <c r="BY831" s="5"/>
      <c r="BZ831" s="5"/>
      <c r="CA831" s="5"/>
      <c r="CB831" s="5"/>
      <c r="CC831" s="5"/>
      <c r="CD831" s="5"/>
      <c r="CE831" s="5"/>
      <c r="CF831" s="5"/>
      <c r="CG831" s="5"/>
      <c r="CH831" s="5"/>
      <c r="CI831" s="5"/>
      <c r="CJ831" s="5"/>
      <c r="CK831" s="5"/>
      <c r="CL831" s="5"/>
      <c r="CM831" s="5"/>
      <c r="CN831" s="5"/>
      <c r="CO831" s="5"/>
      <c r="CP831" s="5"/>
      <c r="CQ831" s="5"/>
      <c r="CR831" s="5"/>
      <c r="CS831" s="5"/>
      <c r="CT831" s="5"/>
      <c r="CU831" s="5"/>
      <c r="CV831" s="5"/>
      <c r="CW831" s="5"/>
      <c r="CX831" s="5"/>
      <c r="CY831" s="5"/>
      <c r="CZ831" s="5"/>
      <c r="DA831" s="5"/>
      <c r="DB831" s="5"/>
      <c r="DC831" s="5"/>
      <c r="DD831" s="5"/>
      <c r="DE831" s="5"/>
      <c r="DF831" s="5"/>
      <c r="DG831" s="5"/>
      <c r="DH831" s="5"/>
      <c r="DI831" s="5"/>
      <c r="DJ831" s="5"/>
      <c r="DK831" s="5"/>
      <c r="DL831" s="5"/>
      <c r="DM831" s="5"/>
      <c r="DN831" s="5"/>
      <c r="DO831" s="5"/>
      <c r="DP831" s="5"/>
      <c r="DQ831" s="5"/>
      <c r="DR831" s="5"/>
      <c r="DS831" s="5"/>
      <c r="DT831" s="5"/>
      <c r="DU831" s="5"/>
    </row>
    <row r="832">
      <c r="A832" s="5"/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5"/>
      <c r="AI832" s="5"/>
      <c r="AJ832" s="5"/>
      <c r="AK832" s="5"/>
      <c r="AL832" s="5"/>
      <c r="AM832" s="5"/>
      <c r="AN832" s="5"/>
      <c r="AO832" s="5"/>
      <c r="AP832" s="5"/>
      <c r="AQ832" s="5"/>
      <c r="AR832" s="5"/>
      <c r="AS832" s="5"/>
      <c r="AT832" s="5"/>
      <c r="AU832" s="5"/>
      <c r="AV832" s="5"/>
      <c r="AW832" s="5"/>
      <c r="AX832" s="5"/>
      <c r="AY832" s="5"/>
      <c r="AZ832" s="5"/>
      <c r="BA832" s="5"/>
      <c r="BB832" s="5"/>
      <c r="BC832" s="5"/>
      <c r="BD832" s="5"/>
      <c r="BE832" s="5"/>
      <c r="BF832" s="5"/>
      <c r="BG832" s="5"/>
      <c r="BH832" s="5"/>
      <c r="BI832" s="5"/>
      <c r="BJ832" s="5"/>
      <c r="BK832" s="5"/>
      <c r="BL832" s="5"/>
      <c r="BM832" s="5"/>
      <c r="BN832" s="5"/>
      <c r="BO832" s="5"/>
      <c r="BP832" s="5"/>
      <c r="BQ832" s="5"/>
      <c r="BR832" s="5"/>
      <c r="BS832" s="5"/>
      <c r="BT832" s="5"/>
      <c r="BU832" s="5"/>
      <c r="BV832" s="5"/>
      <c r="BW832" s="5"/>
      <c r="BX832" s="5"/>
      <c r="BY832" s="5"/>
      <c r="BZ832" s="5"/>
      <c r="CA832" s="5"/>
      <c r="CB832" s="5"/>
      <c r="CC832" s="5"/>
      <c r="CD832" s="5"/>
      <c r="CE832" s="5"/>
      <c r="CF832" s="5"/>
      <c r="CG832" s="5"/>
      <c r="CH832" s="5"/>
      <c r="CI832" s="5"/>
      <c r="CJ832" s="5"/>
      <c r="CK832" s="5"/>
      <c r="CL832" s="5"/>
      <c r="CM832" s="5"/>
      <c r="CN832" s="5"/>
      <c r="CO832" s="5"/>
      <c r="CP832" s="5"/>
      <c r="CQ832" s="5"/>
      <c r="CR832" s="5"/>
      <c r="CS832" s="5"/>
      <c r="CT832" s="5"/>
      <c r="CU832" s="5"/>
      <c r="CV832" s="5"/>
      <c r="CW832" s="5"/>
      <c r="CX832" s="5"/>
      <c r="CY832" s="5"/>
      <c r="CZ832" s="5"/>
      <c r="DA832" s="5"/>
      <c r="DB832" s="5"/>
      <c r="DC832" s="5"/>
      <c r="DD832" s="5"/>
      <c r="DE832" s="5"/>
      <c r="DF832" s="5"/>
      <c r="DG832" s="5"/>
      <c r="DH832" s="5"/>
      <c r="DI832" s="5"/>
      <c r="DJ832" s="5"/>
      <c r="DK832" s="5"/>
      <c r="DL832" s="5"/>
      <c r="DM832" s="5"/>
      <c r="DN832" s="5"/>
      <c r="DO832" s="5"/>
      <c r="DP832" s="5"/>
      <c r="DQ832" s="5"/>
      <c r="DR832" s="5"/>
      <c r="DS832" s="5"/>
      <c r="DT832" s="5"/>
      <c r="DU832" s="5"/>
    </row>
    <row r="833">
      <c r="A833" s="5"/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5"/>
      <c r="AI833" s="5"/>
      <c r="AJ833" s="5"/>
      <c r="AK833" s="5"/>
      <c r="AL833" s="5"/>
      <c r="AM833" s="5"/>
      <c r="AN833" s="5"/>
      <c r="AO833" s="5"/>
      <c r="AP833" s="5"/>
      <c r="AQ833" s="5"/>
      <c r="AR833" s="5"/>
      <c r="AS833" s="5"/>
      <c r="AT833" s="5"/>
      <c r="AU833" s="5"/>
      <c r="AV833" s="5"/>
      <c r="AW833" s="5"/>
      <c r="AX833" s="5"/>
      <c r="AY833" s="5"/>
      <c r="AZ833" s="5"/>
      <c r="BA833" s="5"/>
      <c r="BB833" s="5"/>
      <c r="BC833" s="5"/>
      <c r="BD833" s="5"/>
      <c r="BE833" s="5"/>
      <c r="BF833" s="5"/>
      <c r="BG833" s="5"/>
      <c r="BH833" s="5"/>
      <c r="BI833" s="5"/>
      <c r="BJ833" s="5"/>
      <c r="BK833" s="5"/>
      <c r="BL833" s="5"/>
      <c r="BM833" s="5"/>
      <c r="BN833" s="5"/>
      <c r="BO833" s="5"/>
      <c r="BP833" s="5"/>
      <c r="BQ833" s="5"/>
      <c r="BR833" s="5"/>
      <c r="BS833" s="5"/>
      <c r="BT833" s="5"/>
      <c r="BU833" s="5"/>
      <c r="BV833" s="5"/>
      <c r="BW833" s="5"/>
      <c r="BX833" s="5"/>
      <c r="BY833" s="5"/>
      <c r="BZ833" s="5"/>
      <c r="CA833" s="5"/>
      <c r="CB833" s="5"/>
      <c r="CC833" s="5"/>
      <c r="CD833" s="5"/>
      <c r="CE833" s="5"/>
      <c r="CF833" s="5"/>
      <c r="CG833" s="5"/>
      <c r="CH833" s="5"/>
      <c r="CI833" s="5"/>
      <c r="CJ833" s="5"/>
      <c r="CK833" s="5"/>
      <c r="CL833" s="5"/>
      <c r="CM833" s="5"/>
      <c r="CN833" s="5"/>
      <c r="CO833" s="5"/>
      <c r="CP833" s="5"/>
      <c r="CQ833" s="5"/>
      <c r="CR833" s="5"/>
      <c r="CS833" s="5"/>
      <c r="CT833" s="5"/>
      <c r="CU833" s="5"/>
      <c r="CV833" s="5"/>
      <c r="CW833" s="5"/>
      <c r="CX833" s="5"/>
      <c r="CY833" s="5"/>
      <c r="CZ833" s="5"/>
      <c r="DA833" s="5"/>
      <c r="DB833" s="5"/>
      <c r="DC833" s="5"/>
      <c r="DD833" s="5"/>
      <c r="DE833" s="5"/>
      <c r="DF833" s="5"/>
      <c r="DG833" s="5"/>
      <c r="DH833" s="5"/>
      <c r="DI833" s="5"/>
      <c r="DJ833" s="5"/>
      <c r="DK833" s="5"/>
      <c r="DL833" s="5"/>
      <c r="DM833" s="5"/>
      <c r="DN833" s="5"/>
      <c r="DO833" s="5"/>
      <c r="DP833" s="5"/>
      <c r="DQ833" s="5"/>
      <c r="DR833" s="5"/>
      <c r="DS833" s="5"/>
      <c r="DT833" s="5"/>
      <c r="DU833" s="5"/>
    </row>
    <row r="834">
      <c r="A834" s="5"/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5"/>
      <c r="AI834" s="5"/>
      <c r="AJ834" s="5"/>
      <c r="AK834" s="5"/>
      <c r="AL834" s="5"/>
      <c r="AM834" s="5"/>
      <c r="AN834" s="5"/>
      <c r="AO834" s="5"/>
      <c r="AP834" s="5"/>
      <c r="AQ834" s="5"/>
      <c r="AR834" s="5"/>
      <c r="AS834" s="5"/>
      <c r="AT834" s="5"/>
      <c r="AU834" s="5"/>
      <c r="AV834" s="5"/>
      <c r="AW834" s="5"/>
      <c r="AX834" s="5"/>
      <c r="AY834" s="5"/>
      <c r="AZ834" s="5"/>
      <c r="BA834" s="5"/>
      <c r="BB834" s="5"/>
      <c r="BC834" s="5"/>
      <c r="BD834" s="5"/>
      <c r="BE834" s="5"/>
      <c r="BF834" s="5"/>
      <c r="BG834" s="5"/>
      <c r="BH834" s="5"/>
      <c r="BI834" s="5"/>
      <c r="BJ834" s="5"/>
      <c r="BK834" s="5"/>
      <c r="BL834" s="5"/>
      <c r="BM834" s="5"/>
      <c r="BN834" s="5"/>
      <c r="BO834" s="5"/>
      <c r="BP834" s="5"/>
      <c r="BQ834" s="5"/>
      <c r="BR834" s="5"/>
      <c r="BS834" s="5"/>
      <c r="BT834" s="5"/>
      <c r="BU834" s="5"/>
      <c r="BV834" s="5"/>
      <c r="BW834" s="5"/>
      <c r="BX834" s="5"/>
      <c r="BY834" s="5"/>
      <c r="BZ834" s="5"/>
      <c r="CA834" s="5"/>
      <c r="CB834" s="5"/>
      <c r="CC834" s="5"/>
      <c r="CD834" s="5"/>
      <c r="CE834" s="5"/>
      <c r="CF834" s="5"/>
      <c r="CG834" s="5"/>
      <c r="CH834" s="5"/>
      <c r="CI834" s="5"/>
      <c r="CJ834" s="5"/>
      <c r="CK834" s="5"/>
      <c r="CL834" s="5"/>
      <c r="CM834" s="5"/>
      <c r="CN834" s="5"/>
      <c r="CO834" s="5"/>
      <c r="CP834" s="5"/>
      <c r="CQ834" s="5"/>
      <c r="CR834" s="5"/>
      <c r="CS834" s="5"/>
      <c r="CT834" s="5"/>
      <c r="CU834" s="5"/>
      <c r="CV834" s="5"/>
      <c r="CW834" s="5"/>
      <c r="CX834" s="5"/>
      <c r="CY834" s="5"/>
      <c r="CZ834" s="5"/>
      <c r="DA834" s="5"/>
      <c r="DB834" s="5"/>
      <c r="DC834" s="5"/>
      <c r="DD834" s="5"/>
      <c r="DE834" s="5"/>
      <c r="DF834" s="5"/>
      <c r="DG834" s="5"/>
      <c r="DH834" s="5"/>
      <c r="DI834" s="5"/>
      <c r="DJ834" s="5"/>
      <c r="DK834" s="5"/>
      <c r="DL834" s="5"/>
      <c r="DM834" s="5"/>
      <c r="DN834" s="5"/>
      <c r="DO834" s="5"/>
      <c r="DP834" s="5"/>
      <c r="DQ834" s="5"/>
      <c r="DR834" s="5"/>
      <c r="DS834" s="5"/>
      <c r="DT834" s="5"/>
      <c r="DU834" s="5"/>
    </row>
    <row r="835">
      <c r="A835" s="5"/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5"/>
      <c r="AI835" s="5"/>
      <c r="AJ835" s="5"/>
      <c r="AK835" s="5"/>
      <c r="AL835" s="5"/>
      <c r="AM835" s="5"/>
      <c r="AN835" s="5"/>
      <c r="AO835" s="5"/>
      <c r="AP835" s="5"/>
      <c r="AQ835" s="5"/>
      <c r="AR835" s="5"/>
      <c r="AS835" s="5"/>
      <c r="AT835" s="5"/>
      <c r="AU835" s="5"/>
      <c r="AV835" s="5"/>
      <c r="AW835" s="5"/>
      <c r="AX835" s="5"/>
      <c r="AY835" s="5"/>
      <c r="AZ835" s="5"/>
      <c r="BA835" s="5"/>
      <c r="BB835" s="5"/>
      <c r="BC835" s="5"/>
      <c r="BD835" s="5"/>
      <c r="BE835" s="5"/>
      <c r="BF835" s="5"/>
      <c r="BG835" s="5"/>
      <c r="BH835" s="5"/>
      <c r="BI835" s="5"/>
      <c r="BJ835" s="5"/>
      <c r="BK835" s="5"/>
      <c r="BL835" s="5"/>
      <c r="BM835" s="5"/>
      <c r="BN835" s="5"/>
      <c r="BO835" s="5"/>
      <c r="BP835" s="5"/>
      <c r="BQ835" s="5"/>
      <c r="BR835" s="5"/>
      <c r="BS835" s="5"/>
      <c r="BT835" s="5"/>
      <c r="BU835" s="5"/>
      <c r="BV835" s="5"/>
      <c r="BW835" s="5"/>
      <c r="BX835" s="5"/>
      <c r="BY835" s="5"/>
      <c r="BZ835" s="5"/>
      <c r="CA835" s="5"/>
      <c r="CB835" s="5"/>
      <c r="CC835" s="5"/>
      <c r="CD835" s="5"/>
      <c r="CE835" s="5"/>
      <c r="CF835" s="5"/>
      <c r="CG835" s="5"/>
      <c r="CH835" s="5"/>
      <c r="CI835" s="5"/>
      <c r="CJ835" s="5"/>
      <c r="CK835" s="5"/>
      <c r="CL835" s="5"/>
      <c r="CM835" s="5"/>
      <c r="CN835" s="5"/>
      <c r="CO835" s="5"/>
      <c r="CP835" s="5"/>
      <c r="CQ835" s="5"/>
      <c r="CR835" s="5"/>
      <c r="CS835" s="5"/>
      <c r="CT835" s="5"/>
      <c r="CU835" s="5"/>
      <c r="CV835" s="5"/>
      <c r="CW835" s="5"/>
      <c r="CX835" s="5"/>
      <c r="CY835" s="5"/>
      <c r="CZ835" s="5"/>
      <c r="DA835" s="5"/>
      <c r="DB835" s="5"/>
      <c r="DC835" s="5"/>
      <c r="DD835" s="5"/>
      <c r="DE835" s="5"/>
      <c r="DF835" s="5"/>
      <c r="DG835" s="5"/>
      <c r="DH835" s="5"/>
      <c r="DI835" s="5"/>
      <c r="DJ835" s="5"/>
      <c r="DK835" s="5"/>
      <c r="DL835" s="5"/>
      <c r="DM835" s="5"/>
      <c r="DN835" s="5"/>
      <c r="DO835" s="5"/>
      <c r="DP835" s="5"/>
      <c r="DQ835" s="5"/>
      <c r="DR835" s="5"/>
      <c r="DS835" s="5"/>
      <c r="DT835" s="5"/>
      <c r="DU835" s="5"/>
    </row>
    <row r="836">
      <c r="A836" s="5"/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5"/>
      <c r="AI836" s="5"/>
      <c r="AJ836" s="5"/>
      <c r="AK836" s="5"/>
      <c r="AL836" s="5"/>
      <c r="AM836" s="5"/>
      <c r="AN836" s="5"/>
      <c r="AO836" s="5"/>
      <c r="AP836" s="5"/>
      <c r="AQ836" s="5"/>
      <c r="AR836" s="5"/>
      <c r="AS836" s="5"/>
      <c r="AT836" s="5"/>
      <c r="AU836" s="5"/>
      <c r="AV836" s="5"/>
      <c r="AW836" s="5"/>
      <c r="AX836" s="5"/>
      <c r="AY836" s="5"/>
      <c r="AZ836" s="5"/>
      <c r="BA836" s="5"/>
      <c r="BB836" s="5"/>
      <c r="BC836" s="5"/>
      <c r="BD836" s="5"/>
      <c r="BE836" s="5"/>
      <c r="BF836" s="5"/>
      <c r="BG836" s="5"/>
      <c r="BH836" s="5"/>
      <c r="BI836" s="5"/>
      <c r="BJ836" s="5"/>
      <c r="BK836" s="5"/>
      <c r="BL836" s="5"/>
      <c r="BM836" s="5"/>
      <c r="BN836" s="5"/>
      <c r="BO836" s="5"/>
      <c r="BP836" s="5"/>
      <c r="BQ836" s="5"/>
      <c r="BR836" s="5"/>
      <c r="BS836" s="5"/>
      <c r="BT836" s="5"/>
      <c r="BU836" s="5"/>
      <c r="BV836" s="5"/>
      <c r="BW836" s="5"/>
      <c r="BX836" s="5"/>
      <c r="BY836" s="5"/>
      <c r="BZ836" s="5"/>
      <c r="CA836" s="5"/>
      <c r="CB836" s="5"/>
      <c r="CC836" s="5"/>
      <c r="CD836" s="5"/>
      <c r="CE836" s="5"/>
      <c r="CF836" s="5"/>
      <c r="CG836" s="5"/>
      <c r="CH836" s="5"/>
      <c r="CI836" s="5"/>
      <c r="CJ836" s="5"/>
      <c r="CK836" s="5"/>
      <c r="CL836" s="5"/>
      <c r="CM836" s="5"/>
      <c r="CN836" s="5"/>
      <c r="CO836" s="5"/>
      <c r="CP836" s="5"/>
      <c r="CQ836" s="5"/>
      <c r="CR836" s="5"/>
      <c r="CS836" s="5"/>
      <c r="CT836" s="5"/>
      <c r="CU836" s="5"/>
      <c r="CV836" s="5"/>
      <c r="CW836" s="5"/>
      <c r="CX836" s="5"/>
      <c r="CY836" s="5"/>
      <c r="CZ836" s="5"/>
      <c r="DA836" s="5"/>
      <c r="DB836" s="5"/>
      <c r="DC836" s="5"/>
      <c r="DD836" s="5"/>
      <c r="DE836" s="5"/>
      <c r="DF836" s="5"/>
      <c r="DG836" s="5"/>
      <c r="DH836" s="5"/>
      <c r="DI836" s="5"/>
      <c r="DJ836" s="5"/>
      <c r="DK836" s="5"/>
      <c r="DL836" s="5"/>
      <c r="DM836" s="5"/>
      <c r="DN836" s="5"/>
      <c r="DO836" s="5"/>
      <c r="DP836" s="5"/>
      <c r="DQ836" s="5"/>
      <c r="DR836" s="5"/>
      <c r="DS836" s="5"/>
      <c r="DT836" s="5"/>
      <c r="DU836" s="5"/>
    </row>
    <row r="837">
      <c r="A837" s="5"/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5"/>
      <c r="AI837" s="5"/>
      <c r="AJ837" s="5"/>
      <c r="AK837" s="5"/>
      <c r="AL837" s="5"/>
      <c r="AM837" s="5"/>
      <c r="AN837" s="5"/>
      <c r="AO837" s="5"/>
      <c r="AP837" s="5"/>
      <c r="AQ837" s="5"/>
      <c r="AR837" s="5"/>
      <c r="AS837" s="5"/>
      <c r="AT837" s="5"/>
      <c r="AU837" s="5"/>
      <c r="AV837" s="5"/>
      <c r="AW837" s="5"/>
      <c r="AX837" s="5"/>
      <c r="AY837" s="5"/>
      <c r="AZ837" s="5"/>
      <c r="BA837" s="5"/>
      <c r="BB837" s="5"/>
      <c r="BC837" s="5"/>
      <c r="BD837" s="5"/>
      <c r="BE837" s="5"/>
      <c r="BF837" s="5"/>
      <c r="BG837" s="5"/>
      <c r="BH837" s="5"/>
      <c r="BI837" s="5"/>
      <c r="BJ837" s="5"/>
      <c r="BK837" s="5"/>
      <c r="BL837" s="5"/>
      <c r="BM837" s="5"/>
      <c r="BN837" s="5"/>
      <c r="BO837" s="5"/>
      <c r="BP837" s="5"/>
      <c r="BQ837" s="5"/>
      <c r="BR837" s="5"/>
      <c r="BS837" s="5"/>
      <c r="BT837" s="5"/>
      <c r="BU837" s="5"/>
      <c r="BV837" s="5"/>
      <c r="BW837" s="5"/>
      <c r="BX837" s="5"/>
      <c r="BY837" s="5"/>
      <c r="BZ837" s="5"/>
      <c r="CA837" s="5"/>
      <c r="CB837" s="5"/>
      <c r="CC837" s="5"/>
      <c r="CD837" s="5"/>
      <c r="CE837" s="5"/>
      <c r="CF837" s="5"/>
      <c r="CG837" s="5"/>
      <c r="CH837" s="5"/>
      <c r="CI837" s="5"/>
      <c r="CJ837" s="5"/>
      <c r="CK837" s="5"/>
      <c r="CL837" s="5"/>
      <c r="CM837" s="5"/>
      <c r="CN837" s="5"/>
      <c r="CO837" s="5"/>
      <c r="CP837" s="5"/>
      <c r="CQ837" s="5"/>
      <c r="CR837" s="5"/>
      <c r="CS837" s="5"/>
      <c r="CT837" s="5"/>
      <c r="CU837" s="5"/>
      <c r="CV837" s="5"/>
      <c r="CW837" s="5"/>
      <c r="CX837" s="5"/>
      <c r="CY837" s="5"/>
      <c r="CZ837" s="5"/>
      <c r="DA837" s="5"/>
      <c r="DB837" s="5"/>
      <c r="DC837" s="5"/>
      <c r="DD837" s="5"/>
      <c r="DE837" s="5"/>
      <c r="DF837" s="5"/>
      <c r="DG837" s="5"/>
      <c r="DH837" s="5"/>
      <c r="DI837" s="5"/>
      <c r="DJ837" s="5"/>
      <c r="DK837" s="5"/>
      <c r="DL837" s="5"/>
      <c r="DM837" s="5"/>
      <c r="DN837" s="5"/>
      <c r="DO837" s="5"/>
      <c r="DP837" s="5"/>
      <c r="DQ837" s="5"/>
      <c r="DR837" s="5"/>
      <c r="DS837" s="5"/>
      <c r="DT837" s="5"/>
      <c r="DU837" s="5"/>
    </row>
    <row r="838">
      <c r="A838" s="5"/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5"/>
      <c r="AI838" s="5"/>
      <c r="AJ838" s="5"/>
      <c r="AK838" s="5"/>
      <c r="AL838" s="5"/>
      <c r="AM838" s="5"/>
      <c r="AN838" s="5"/>
      <c r="AO838" s="5"/>
      <c r="AP838" s="5"/>
      <c r="AQ838" s="5"/>
      <c r="AR838" s="5"/>
      <c r="AS838" s="5"/>
      <c r="AT838" s="5"/>
      <c r="AU838" s="5"/>
      <c r="AV838" s="5"/>
      <c r="AW838" s="5"/>
      <c r="AX838" s="5"/>
      <c r="AY838" s="5"/>
      <c r="AZ838" s="5"/>
      <c r="BA838" s="5"/>
      <c r="BB838" s="5"/>
      <c r="BC838" s="5"/>
      <c r="BD838" s="5"/>
      <c r="BE838" s="5"/>
      <c r="BF838" s="5"/>
      <c r="BG838" s="5"/>
      <c r="BH838" s="5"/>
      <c r="BI838" s="5"/>
      <c r="BJ838" s="5"/>
      <c r="BK838" s="5"/>
      <c r="BL838" s="5"/>
      <c r="BM838" s="5"/>
      <c r="BN838" s="5"/>
      <c r="BO838" s="5"/>
      <c r="BP838" s="5"/>
      <c r="BQ838" s="5"/>
      <c r="BR838" s="5"/>
      <c r="BS838" s="5"/>
      <c r="BT838" s="5"/>
      <c r="BU838" s="5"/>
      <c r="BV838" s="5"/>
      <c r="BW838" s="5"/>
      <c r="BX838" s="5"/>
      <c r="BY838" s="5"/>
      <c r="BZ838" s="5"/>
      <c r="CA838" s="5"/>
      <c r="CB838" s="5"/>
      <c r="CC838" s="5"/>
      <c r="CD838" s="5"/>
      <c r="CE838" s="5"/>
      <c r="CF838" s="5"/>
      <c r="CG838" s="5"/>
      <c r="CH838" s="5"/>
      <c r="CI838" s="5"/>
      <c r="CJ838" s="5"/>
      <c r="CK838" s="5"/>
      <c r="CL838" s="5"/>
      <c r="CM838" s="5"/>
      <c r="CN838" s="5"/>
      <c r="CO838" s="5"/>
      <c r="CP838" s="5"/>
      <c r="CQ838" s="5"/>
      <c r="CR838" s="5"/>
      <c r="CS838" s="5"/>
      <c r="CT838" s="5"/>
      <c r="CU838" s="5"/>
      <c r="CV838" s="5"/>
      <c r="CW838" s="5"/>
      <c r="CX838" s="5"/>
      <c r="CY838" s="5"/>
      <c r="CZ838" s="5"/>
      <c r="DA838" s="5"/>
      <c r="DB838" s="5"/>
      <c r="DC838" s="5"/>
      <c r="DD838" s="5"/>
      <c r="DE838" s="5"/>
      <c r="DF838" s="5"/>
      <c r="DG838" s="5"/>
      <c r="DH838" s="5"/>
      <c r="DI838" s="5"/>
      <c r="DJ838" s="5"/>
      <c r="DK838" s="5"/>
      <c r="DL838" s="5"/>
      <c r="DM838" s="5"/>
      <c r="DN838" s="5"/>
      <c r="DO838" s="5"/>
      <c r="DP838" s="5"/>
      <c r="DQ838" s="5"/>
      <c r="DR838" s="5"/>
      <c r="DS838" s="5"/>
      <c r="DT838" s="5"/>
      <c r="DU838" s="5"/>
    </row>
    <row r="839">
      <c r="A839" s="5"/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5"/>
      <c r="AI839" s="5"/>
      <c r="AJ839" s="5"/>
      <c r="AK839" s="5"/>
      <c r="AL839" s="5"/>
      <c r="AM839" s="5"/>
      <c r="AN839" s="5"/>
      <c r="AO839" s="5"/>
      <c r="AP839" s="5"/>
      <c r="AQ839" s="5"/>
      <c r="AR839" s="5"/>
      <c r="AS839" s="5"/>
      <c r="AT839" s="5"/>
      <c r="AU839" s="5"/>
      <c r="AV839" s="5"/>
      <c r="AW839" s="5"/>
      <c r="AX839" s="5"/>
      <c r="AY839" s="5"/>
      <c r="AZ839" s="5"/>
      <c r="BA839" s="5"/>
      <c r="BB839" s="5"/>
      <c r="BC839" s="5"/>
      <c r="BD839" s="5"/>
      <c r="BE839" s="5"/>
      <c r="BF839" s="5"/>
      <c r="BG839" s="5"/>
      <c r="BH839" s="5"/>
      <c r="BI839" s="5"/>
      <c r="BJ839" s="5"/>
      <c r="BK839" s="5"/>
      <c r="BL839" s="5"/>
      <c r="BM839" s="5"/>
      <c r="BN839" s="5"/>
      <c r="BO839" s="5"/>
      <c r="BP839" s="5"/>
      <c r="BQ839" s="5"/>
      <c r="BR839" s="5"/>
      <c r="BS839" s="5"/>
      <c r="BT839" s="5"/>
      <c r="BU839" s="5"/>
      <c r="BV839" s="5"/>
      <c r="BW839" s="5"/>
      <c r="BX839" s="5"/>
      <c r="BY839" s="5"/>
      <c r="BZ839" s="5"/>
      <c r="CA839" s="5"/>
      <c r="CB839" s="5"/>
      <c r="CC839" s="5"/>
      <c r="CD839" s="5"/>
      <c r="CE839" s="5"/>
      <c r="CF839" s="5"/>
      <c r="CG839" s="5"/>
      <c r="CH839" s="5"/>
      <c r="CI839" s="5"/>
      <c r="CJ839" s="5"/>
      <c r="CK839" s="5"/>
      <c r="CL839" s="5"/>
      <c r="CM839" s="5"/>
      <c r="CN839" s="5"/>
      <c r="CO839" s="5"/>
      <c r="CP839" s="5"/>
      <c r="CQ839" s="5"/>
      <c r="CR839" s="5"/>
      <c r="CS839" s="5"/>
      <c r="CT839" s="5"/>
      <c r="CU839" s="5"/>
      <c r="CV839" s="5"/>
      <c r="CW839" s="5"/>
      <c r="CX839" s="5"/>
      <c r="CY839" s="5"/>
      <c r="CZ839" s="5"/>
      <c r="DA839" s="5"/>
      <c r="DB839" s="5"/>
      <c r="DC839" s="5"/>
      <c r="DD839" s="5"/>
      <c r="DE839" s="5"/>
      <c r="DF839" s="5"/>
      <c r="DG839" s="5"/>
      <c r="DH839" s="5"/>
      <c r="DI839" s="5"/>
      <c r="DJ839" s="5"/>
      <c r="DK839" s="5"/>
      <c r="DL839" s="5"/>
      <c r="DM839" s="5"/>
      <c r="DN839" s="5"/>
      <c r="DO839" s="5"/>
      <c r="DP839" s="5"/>
      <c r="DQ839" s="5"/>
      <c r="DR839" s="5"/>
      <c r="DS839" s="5"/>
      <c r="DT839" s="5"/>
      <c r="DU839" s="5"/>
    </row>
    <row r="840">
      <c r="A840" s="5"/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5"/>
      <c r="AI840" s="5"/>
      <c r="AJ840" s="5"/>
      <c r="AK840" s="5"/>
      <c r="AL840" s="5"/>
      <c r="AM840" s="5"/>
      <c r="AN840" s="5"/>
      <c r="AO840" s="5"/>
      <c r="AP840" s="5"/>
      <c r="AQ840" s="5"/>
      <c r="AR840" s="5"/>
      <c r="AS840" s="5"/>
      <c r="AT840" s="5"/>
      <c r="AU840" s="5"/>
      <c r="AV840" s="5"/>
      <c r="AW840" s="5"/>
      <c r="AX840" s="5"/>
      <c r="AY840" s="5"/>
      <c r="AZ840" s="5"/>
      <c r="BA840" s="5"/>
      <c r="BB840" s="5"/>
      <c r="BC840" s="5"/>
      <c r="BD840" s="5"/>
      <c r="BE840" s="5"/>
      <c r="BF840" s="5"/>
      <c r="BG840" s="5"/>
      <c r="BH840" s="5"/>
      <c r="BI840" s="5"/>
      <c r="BJ840" s="5"/>
      <c r="BK840" s="5"/>
      <c r="BL840" s="5"/>
      <c r="BM840" s="5"/>
      <c r="BN840" s="5"/>
      <c r="BO840" s="5"/>
      <c r="BP840" s="5"/>
      <c r="BQ840" s="5"/>
      <c r="BR840" s="5"/>
      <c r="BS840" s="5"/>
      <c r="BT840" s="5"/>
      <c r="BU840" s="5"/>
      <c r="BV840" s="5"/>
      <c r="BW840" s="5"/>
      <c r="BX840" s="5"/>
      <c r="BY840" s="5"/>
      <c r="BZ840" s="5"/>
      <c r="CA840" s="5"/>
      <c r="CB840" s="5"/>
      <c r="CC840" s="5"/>
      <c r="CD840" s="5"/>
      <c r="CE840" s="5"/>
      <c r="CF840" s="5"/>
      <c r="CG840" s="5"/>
      <c r="CH840" s="5"/>
      <c r="CI840" s="5"/>
      <c r="CJ840" s="5"/>
      <c r="CK840" s="5"/>
      <c r="CL840" s="5"/>
      <c r="CM840" s="5"/>
      <c r="CN840" s="5"/>
      <c r="CO840" s="5"/>
      <c r="CP840" s="5"/>
      <c r="CQ840" s="5"/>
      <c r="CR840" s="5"/>
      <c r="CS840" s="5"/>
      <c r="CT840" s="5"/>
      <c r="CU840" s="5"/>
      <c r="CV840" s="5"/>
      <c r="CW840" s="5"/>
      <c r="CX840" s="5"/>
      <c r="CY840" s="5"/>
      <c r="CZ840" s="5"/>
      <c r="DA840" s="5"/>
      <c r="DB840" s="5"/>
      <c r="DC840" s="5"/>
      <c r="DD840" s="5"/>
      <c r="DE840" s="5"/>
      <c r="DF840" s="5"/>
      <c r="DG840" s="5"/>
      <c r="DH840" s="5"/>
      <c r="DI840" s="5"/>
      <c r="DJ840" s="5"/>
      <c r="DK840" s="5"/>
      <c r="DL840" s="5"/>
      <c r="DM840" s="5"/>
      <c r="DN840" s="5"/>
      <c r="DO840" s="5"/>
      <c r="DP840" s="5"/>
      <c r="DQ840" s="5"/>
      <c r="DR840" s="5"/>
      <c r="DS840" s="5"/>
      <c r="DT840" s="5"/>
      <c r="DU840" s="5"/>
    </row>
    <row r="841">
      <c r="A841" s="5"/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5"/>
      <c r="AI841" s="5"/>
      <c r="AJ841" s="5"/>
      <c r="AK841" s="5"/>
      <c r="AL841" s="5"/>
      <c r="AM841" s="5"/>
      <c r="AN841" s="5"/>
      <c r="AO841" s="5"/>
      <c r="AP841" s="5"/>
      <c r="AQ841" s="5"/>
      <c r="AR841" s="5"/>
      <c r="AS841" s="5"/>
      <c r="AT841" s="5"/>
      <c r="AU841" s="5"/>
      <c r="AV841" s="5"/>
      <c r="AW841" s="5"/>
      <c r="AX841" s="5"/>
      <c r="AY841" s="5"/>
      <c r="AZ841" s="5"/>
      <c r="BA841" s="5"/>
      <c r="BB841" s="5"/>
      <c r="BC841" s="5"/>
      <c r="BD841" s="5"/>
      <c r="BE841" s="5"/>
      <c r="BF841" s="5"/>
      <c r="BG841" s="5"/>
      <c r="BH841" s="5"/>
      <c r="BI841" s="5"/>
      <c r="BJ841" s="5"/>
      <c r="BK841" s="5"/>
      <c r="BL841" s="5"/>
      <c r="BM841" s="5"/>
      <c r="BN841" s="5"/>
      <c r="BO841" s="5"/>
      <c r="BP841" s="5"/>
      <c r="BQ841" s="5"/>
      <c r="BR841" s="5"/>
      <c r="BS841" s="5"/>
      <c r="BT841" s="5"/>
      <c r="BU841" s="5"/>
      <c r="BV841" s="5"/>
      <c r="BW841" s="5"/>
      <c r="BX841" s="5"/>
      <c r="BY841" s="5"/>
      <c r="BZ841" s="5"/>
      <c r="CA841" s="5"/>
      <c r="CB841" s="5"/>
      <c r="CC841" s="5"/>
      <c r="CD841" s="5"/>
      <c r="CE841" s="5"/>
      <c r="CF841" s="5"/>
      <c r="CG841" s="5"/>
      <c r="CH841" s="5"/>
      <c r="CI841" s="5"/>
      <c r="CJ841" s="5"/>
      <c r="CK841" s="5"/>
      <c r="CL841" s="5"/>
      <c r="CM841" s="5"/>
      <c r="CN841" s="5"/>
      <c r="CO841" s="5"/>
      <c r="CP841" s="5"/>
      <c r="CQ841" s="5"/>
      <c r="CR841" s="5"/>
      <c r="CS841" s="5"/>
      <c r="CT841" s="5"/>
      <c r="CU841" s="5"/>
      <c r="CV841" s="5"/>
      <c r="CW841" s="5"/>
      <c r="CX841" s="5"/>
      <c r="CY841" s="5"/>
      <c r="CZ841" s="5"/>
      <c r="DA841" s="5"/>
      <c r="DB841" s="5"/>
      <c r="DC841" s="5"/>
      <c r="DD841" s="5"/>
      <c r="DE841" s="5"/>
      <c r="DF841" s="5"/>
      <c r="DG841" s="5"/>
      <c r="DH841" s="5"/>
      <c r="DI841" s="5"/>
      <c r="DJ841" s="5"/>
      <c r="DK841" s="5"/>
      <c r="DL841" s="5"/>
      <c r="DM841" s="5"/>
      <c r="DN841" s="5"/>
      <c r="DO841" s="5"/>
      <c r="DP841" s="5"/>
      <c r="DQ841" s="5"/>
      <c r="DR841" s="5"/>
      <c r="DS841" s="5"/>
      <c r="DT841" s="5"/>
      <c r="DU841" s="5"/>
    </row>
    <row r="842">
      <c r="A842" s="5"/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5"/>
      <c r="AI842" s="5"/>
      <c r="AJ842" s="5"/>
      <c r="AK842" s="5"/>
      <c r="AL842" s="5"/>
      <c r="AM842" s="5"/>
      <c r="AN842" s="5"/>
      <c r="AO842" s="5"/>
      <c r="AP842" s="5"/>
      <c r="AQ842" s="5"/>
      <c r="AR842" s="5"/>
      <c r="AS842" s="5"/>
      <c r="AT842" s="5"/>
      <c r="AU842" s="5"/>
      <c r="AV842" s="5"/>
      <c r="AW842" s="5"/>
      <c r="AX842" s="5"/>
      <c r="AY842" s="5"/>
      <c r="AZ842" s="5"/>
      <c r="BA842" s="5"/>
      <c r="BB842" s="5"/>
      <c r="BC842" s="5"/>
      <c r="BD842" s="5"/>
      <c r="BE842" s="5"/>
      <c r="BF842" s="5"/>
      <c r="BG842" s="5"/>
      <c r="BH842" s="5"/>
      <c r="BI842" s="5"/>
      <c r="BJ842" s="5"/>
      <c r="BK842" s="5"/>
      <c r="BL842" s="5"/>
      <c r="BM842" s="5"/>
      <c r="BN842" s="5"/>
      <c r="BO842" s="5"/>
      <c r="BP842" s="5"/>
      <c r="BQ842" s="5"/>
      <c r="BR842" s="5"/>
      <c r="BS842" s="5"/>
      <c r="BT842" s="5"/>
      <c r="BU842" s="5"/>
      <c r="BV842" s="5"/>
      <c r="BW842" s="5"/>
      <c r="BX842" s="5"/>
      <c r="BY842" s="5"/>
      <c r="BZ842" s="5"/>
      <c r="CA842" s="5"/>
      <c r="CB842" s="5"/>
      <c r="CC842" s="5"/>
      <c r="CD842" s="5"/>
      <c r="CE842" s="5"/>
      <c r="CF842" s="5"/>
      <c r="CG842" s="5"/>
      <c r="CH842" s="5"/>
      <c r="CI842" s="5"/>
      <c r="CJ842" s="5"/>
      <c r="CK842" s="5"/>
      <c r="CL842" s="5"/>
      <c r="CM842" s="5"/>
      <c r="CN842" s="5"/>
      <c r="CO842" s="5"/>
      <c r="CP842" s="5"/>
      <c r="CQ842" s="5"/>
      <c r="CR842" s="5"/>
      <c r="CS842" s="5"/>
      <c r="CT842" s="5"/>
      <c r="CU842" s="5"/>
      <c r="CV842" s="5"/>
      <c r="CW842" s="5"/>
      <c r="CX842" s="5"/>
      <c r="CY842" s="5"/>
      <c r="CZ842" s="5"/>
      <c r="DA842" s="5"/>
      <c r="DB842" s="5"/>
      <c r="DC842" s="5"/>
      <c r="DD842" s="5"/>
      <c r="DE842" s="5"/>
      <c r="DF842" s="5"/>
      <c r="DG842" s="5"/>
      <c r="DH842" s="5"/>
      <c r="DI842" s="5"/>
      <c r="DJ842" s="5"/>
      <c r="DK842" s="5"/>
      <c r="DL842" s="5"/>
      <c r="DM842" s="5"/>
      <c r="DN842" s="5"/>
      <c r="DO842" s="5"/>
      <c r="DP842" s="5"/>
      <c r="DQ842" s="5"/>
      <c r="DR842" s="5"/>
      <c r="DS842" s="5"/>
      <c r="DT842" s="5"/>
      <c r="DU842" s="5"/>
    </row>
    <row r="843">
      <c r="A843" s="5"/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5"/>
      <c r="AI843" s="5"/>
      <c r="AJ843" s="5"/>
      <c r="AK843" s="5"/>
      <c r="AL843" s="5"/>
      <c r="AM843" s="5"/>
      <c r="AN843" s="5"/>
      <c r="AO843" s="5"/>
      <c r="AP843" s="5"/>
      <c r="AQ843" s="5"/>
      <c r="AR843" s="5"/>
      <c r="AS843" s="5"/>
      <c r="AT843" s="5"/>
      <c r="AU843" s="5"/>
      <c r="AV843" s="5"/>
      <c r="AW843" s="5"/>
      <c r="AX843" s="5"/>
      <c r="AY843" s="5"/>
      <c r="AZ843" s="5"/>
      <c r="BA843" s="5"/>
      <c r="BB843" s="5"/>
      <c r="BC843" s="5"/>
      <c r="BD843" s="5"/>
      <c r="BE843" s="5"/>
      <c r="BF843" s="5"/>
      <c r="BG843" s="5"/>
      <c r="BH843" s="5"/>
      <c r="BI843" s="5"/>
      <c r="BJ843" s="5"/>
      <c r="BK843" s="5"/>
      <c r="BL843" s="5"/>
      <c r="BM843" s="5"/>
      <c r="BN843" s="5"/>
      <c r="BO843" s="5"/>
      <c r="BP843" s="5"/>
      <c r="BQ843" s="5"/>
      <c r="BR843" s="5"/>
      <c r="BS843" s="5"/>
      <c r="BT843" s="5"/>
      <c r="BU843" s="5"/>
      <c r="BV843" s="5"/>
      <c r="BW843" s="5"/>
      <c r="BX843" s="5"/>
      <c r="BY843" s="5"/>
      <c r="BZ843" s="5"/>
      <c r="CA843" s="5"/>
      <c r="CB843" s="5"/>
      <c r="CC843" s="5"/>
      <c r="CD843" s="5"/>
      <c r="CE843" s="5"/>
      <c r="CF843" s="5"/>
      <c r="CG843" s="5"/>
      <c r="CH843" s="5"/>
      <c r="CI843" s="5"/>
      <c r="CJ843" s="5"/>
      <c r="CK843" s="5"/>
      <c r="CL843" s="5"/>
      <c r="CM843" s="5"/>
      <c r="CN843" s="5"/>
      <c r="CO843" s="5"/>
      <c r="CP843" s="5"/>
      <c r="CQ843" s="5"/>
      <c r="CR843" s="5"/>
      <c r="CS843" s="5"/>
      <c r="CT843" s="5"/>
      <c r="CU843" s="5"/>
      <c r="CV843" s="5"/>
      <c r="CW843" s="5"/>
      <c r="CX843" s="5"/>
      <c r="CY843" s="5"/>
      <c r="CZ843" s="5"/>
      <c r="DA843" s="5"/>
      <c r="DB843" s="5"/>
      <c r="DC843" s="5"/>
      <c r="DD843" s="5"/>
      <c r="DE843" s="5"/>
      <c r="DF843" s="5"/>
      <c r="DG843" s="5"/>
      <c r="DH843" s="5"/>
      <c r="DI843" s="5"/>
      <c r="DJ843" s="5"/>
      <c r="DK843" s="5"/>
      <c r="DL843" s="5"/>
      <c r="DM843" s="5"/>
      <c r="DN843" s="5"/>
      <c r="DO843" s="5"/>
      <c r="DP843" s="5"/>
      <c r="DQ843" s="5"/>
      <c r="DR843" s="5"/>
      <c r="DS843" s="5"/>
      <c r="DT843" s="5"/>
      <c r="DU843" s="5"/>
    </row>
    <row r="844">
      <c r="A844" s="5"/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5"/>
      <c r="AI844" s="5"/>
      <c r="AJ844" s="5"/>
      <c r="AK844" s="5"/>
      <c r="AL844" s="5"/>
      <c r="AM844" s="5"/>
      <c r="AN844" s="5"/>
      <c r="AO844" s="5"/>
      <c r="AP844" s="5"/>
      <c r="AQ844" s="5"/>
      <c r="AR844" s="5"/>
      <c r="AS844" s="5"/>
      <c r="AT844" s="5"/>
      <c r="AU844" s="5"/>
      <c r="AV844" s="5"/>
      <c r="AW844" s="5"/>
      <c r="AX844" s="5"/>
      <c r="AY844" s="5"/>
      <c r="AZ844" s="5"/>
      <c r="BA844" s="5"/>
      <c r="BB844" s="5"/>
      <c r="BC844" s="5"/>
      <c r="BD844" s="5"/>
      <c r="BE844" s="5"/>
      <c r="BF844" s="5"/>
      <c r="BG844" s="5"/>
      <c r="BH844" s="5"/>
      <c r="BI844" s="5"/>
      <c r="BJ844" s="5"/>
      <c r="BK844" s="5"/>
      <c r="BL844" s="5"/>
      <c r="BM844" s="5"/>
      <c r="BN844" s="5"/>
      <c r="BO844" s="5"/>
      <c r="BP844" s="5"/>
      <c r="BQ844" s="5"/>
      <c r="BR844" s="5"/>
      <c r="BS844" s="5"/>
      <c r="BT844" s="5"/>
      <c r="BU844" s="5"/>
      <c r="BV844" s="5"/>
      <c r="BW844" s="5"/>
      <c r="BX844" s="5"/>
      <c r="BY844" s="5"/>
      <c r="BZ844" s="5"/>
      <c r="CA844" s="5"/>
      <c r="CB844" s="5"/>
      <c r="CC844" s="5"/>
      <c r="CD844" s="5"/>
      <c r="CE844" s="5"/>
      <c r="CF844" s="5"/>
      <c r="CG844" s="5"/>
      <c r="CH844" s="5"/>
      <c r="CI844" s="5"/>
      <c r="CJ844" s="5"/>
      <c r="CK844" s="5"/>
      <c r="CL844" s="5"/>
      <c r="CM844" s="5"/>
      <c r="CN844" s="5"/>
      <c r="CO844" s="5"/>
      <c r="CP844" s="5"/>
      <c r="CQ844" s="5"/>
      <c r="CR844" s="5"/>
      <c r="CS844" s="5"/>
      <c r="CT844" s="5"/>
      <c r="CU844" s="5"/>
      <c r="CV844" s="5"/>
      <c r="CW844" s="5"/>
      <c r="CX844" s="5"/>
      <c r="CY844" s="5"/>
      <c r="CZ844" s="5"/>
      <c r="DA844" s="5"/>
      <c r="DB844" s="5"/>
      <c r="DC844" s="5"/>
      <c r="DD844" s="5"/>
      <c r="DE844" s="5"/>
      <c r="DF844" s="5"/>
      <c r="DG844" s="5"/>
      <c r="DH844" s="5"/>
      <c r="DI844" s="5"/>
      <c r="DJ844" s="5"/>
      <c r="DK844" s="5"/>
      <c r="DL844" s="5"/>
      <c r="DM844" s="5"/>
      <c r="DN844" s="5"/>
      <c r="DO844" s="5"/>
      <c r="DP844" s="5"/>
      <c r="DQ844" s="5"/>
      <c r="DR844" s="5"/>
      <c r="DS844" s="5"/>
      <c r="DT844" s="5"/>
      <c r="DU844" s="5"/>
    </row>
    <row r="845">
      <c r="A845" s="5"/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5"/>
      <c r="AI845" s="5"/>
      <c r="AJ845" s="5"/>
      <c r="AK845" s="5"/>
      <c r="AL845" s="5"/>
      <c r="AM845" s="5"/>
      <c r="AN845" s="5"/>
      <c r="AO845" s="5"/>
      <c r="AP845" s="5"/>
      <c r="AQ845" s="5"/>
      <c r="AR845" s="5"/>
      <c r="AS845" s="5"/>
      <c r="AT845" s="5"/>
      <c r="AU845" s="5"/>
      <c r="AV845" s="5"/>
      <c r="AW845" s="5"/>
      <c r="AX845" s="5"/>
      <c r="AY845" s="5"/>
      <c r="AZ845" s="5"/>
      <c r="BA845" s="5"/>
      <c r="BB845" s="5"/>
      <c r="BC845" s="5"/>
      <c r="BD845" s="5"/>
      <c r="BE845" s="5"/>
      <c r="BF845" s="5"/>
      <c r="BG845" s="5"/>
      <c r="BH845" s="5"/>
      <c r="BI845" s="5"/>
      <c r="BJ845" s="5"/>
      <c r="BK845" s="5"/>
      <c r="BL845" s="5"/>
      <c r="BM845" s="5"/>
      <c r="BN845" s="5"/>
      <c r="BO845" s="5"/>
      <c r="BP845" s="5"/>
      <c r="BQ845" s="5"/>
      <c r="BR845" s="5"/>
      <c r="BS845" s="5"/>
      <c r="BT845" s="5"/>
      <c r="BU845" s="5"/>
      <c r="BV845" s="5"/>
      <c r="BW845" s="5"/>
      <c r="BX845" s="5"/>
      <c r="BY845" s="5"/>
      <c r="BZ845" s="5"/>
      <c r="CA845" s="5"/>
      <c r="CB845" s="5"/>
      <c r="CC845" s="5"/>
      <c r="CD845" s="5"/>
      <c r="CE845" s="5"/>
      <c r="CF845" s="5"/>
      <c r="CG845" s="5"/>
      <c r="CH845" s="5"/>
      <c r="CI845" s="5"/>
      <c r="CJ845" s="5"/>
      <c r="CK845" s="5"/>
      <c r="CL845" s="5"/>
      <c r="CM845" s="5"/>
      <c r="CN845" s="5"/>
      <c r="CO845" s="5"/>
      <c r="CP845" s="5"/>
      <c r="CQ845" s="5"/>
      <c r="CR845" s="5"/>
      <c r="CS845" s="5"/>
      <c r="CT845" s="5"/>
      <c r="CU845" s="5"/>
      <c r="CV845" s="5"/>
      <c r="CW845" s="5"/>
      <c r="CX845" s="5"/>
      <c r="CY845" s="5"/>
      <c r="CZ845" s="5"/>
      <c r="DA845" s="5"/>
      <c r="DB845" s="5"/>
      <c r="DC845" s="5"/>
      <c r="DD845" s="5"/>
      <c r="DE845" s="5"/>
      <c r="DF845" s="5"/>
      <c r="DG845" s="5"/>
      <c r="DH845" s="5"/>
      <c r="DI845" s="5"/>
      <c r="DJ845" s="5"/>
      <c r="DK845" s="5"/>
      <c r="DL845" s="5"/>
      <c r="DM845" s="5"/>
      <c r="DN845" s="5"/>
      <c r="DO845" s="5"/>
      <c r="DP845" s="5"/>
      <c r="DQ845" s="5"/>
      <c r="DR845" s="5"/>
      <c r="DS845" s="5"/>
      <c r="DT845" s="5"/>
      <c r="DU845" s="5"/>
    </row>
    <row r="846">
      <c r="A846" s="5"/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5"/>
      <c r="AI846" s="5"/>
      <c r="AJ846" s="5"/>
      <c r="AK846" s="5"/>
      <c r="AL846" s="5"/>
      <c r="AM846" s="5"/>
      <c r="AN846" s="5"/>
      <c r="AO846" s="5"/>
      <c r="AP846" s="5"/>
      <c r="AQ846" s="5"/>
      <c r="AR846" s="5"/>
      <c r="AS846" s="5"/>
      <c r="AT846" s="5"/>
      <c r="AU846" s="5"/>
      <c r="AV846" s="5"/>
      <c r="AW846" s="5"/>
      <c r="AX846" s="5"/>
      <c r="AY846" s="5"/>
      <c r="AZ846" s="5"/>
      <c r="BA846" s="5"/>
      <c r="BB846" s="5"/>
      <c r="BC846" s="5"/>
      <c r="BD846" s="5"/>
      <c r="BE846" s="5"/>
      <c r="BF846" s="5"/>
      <c r="BG846" s="5"/>
      <c r="BH846" s="5"/>
      <c r="BI846" s="5"/>
      <c r="BJ846" s="5"/>
      <c r="BK846" s="5"/>
      <c r="BL846" s="5"/>
      <c r="BM846" s="5"/>
      <c r="BN846" s="5"/>
      <c r="BO846" s="5"/>
      <c r="BP846" s="5"/>
      <c r="BQ846" s="5"/>
      <c r="BR846" s="5"/>
      <c r="BS846" s="5"/>
      <c r="BT846" s="5"/>
      <c r="BU846" s="5"/>
      <c r="BV846" s="5"/>
      <c r="BW846" s="5"/>
      <c r="BX846" s="5"/>
      <c r="BY846" s="5"/>
      <c r="BZ846" s="5"/>
      <c r="CA846" s="5"/>
      <c r="CB846" s="5"/>
      <c r="CC846" s="5"/>
      <c r="CD846" s="5"/>
      <c r="CE846" s="5"/>
      <c r="CF846" s="5"/>
      <c r="CG846" s="5"/>
      <c r="CH846" s="5"/>
      <c r="CI846" s="5"/>
      <c r="CJ846" s="5"/>
      <c r="CK846" s="5"/>
      <c r="CL846" s="5"/>
      <c r="CM846" s="5"/>
      <c r="CN846" s="5"/>
      <c r="CO846" s="5"/>
      <c r="CP846" s="5"/>
      <c r="CQ846" s="5"/>
      <c r="CR846" s="5"/>
      <c r="CS846" s="5"/>
      <c r="CT846" s="5"/>
      <c r="CU846" s="5"/>
      <c r="CV846" s="5"/>
      <c r="CW846" s="5"/>
      <c r="CX846" s="5"/>
      <c r="CY846" s="5"/>
      <c r="CZ846" s="5"/>
      <c r="DA846" s="5"/>
      <c r="DB846" s="5"/>
      <c r="DC846" s="5"/>
      <c r="DD846" s="5"/>
      <c r="DE846" s="5"/>
      <c r="DF846" s="5"/>
      <c r="DG846" s="5"/>
      <c r="DH846" s="5"/>
      <c r="DI846" s="5"/>
      <c r="DJ846" s="5"/>
      <c r="DK846" s="5"/>
      <c r="DL846" s="5"/>
      <c r="DM846" s="5"/>
      <c r="DN846" s="5"/>
      <c r="DO846" s="5"/>
      <c r="DP846" s="5"/>
      <c r="DQ846" s="5"/>
      <c r="DR846" s="5"/>
      <c r="DS846" s="5"/>
      <c r="DT846" s="5"/>
      <c r="DU846" s="5"/>
    </row>
    <row r="847">
      <c r="A847" s="5"/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5"/>
      <c r="AI847" s="5"/>
      <c r="AJ847" s="5"/>
      <c r="AK847" s="5"/>
      <c r="AL847" s="5"/>
      <c r="AM847" s="5"/>
      <c r="AN847" s="5"/>
      <c r="AO847" s="5"/>
      <c r="AP847" s="5"/>
      <c r="AQ847" s="5"/>
      <c r="AR847" s="5"/>
      <c r="AS847" s="5"/>
      <c r="AT847" s="5"/>
      <c r="AU847" s="5"/>
      <c r="AV847" s="5"/>
      <c r="AW847" s="5"/>
      <c r="AX847" s="5"/>
      <c r="AY847" s="5"/>
      <c r="AZ847" s="5"/>
      <c r="BA847" s="5"/>
      <c r="BB847" s="5"/>
      <c r="BC847" s="5"/>
      <c r="BD847" s="5"/>
      <c r="BE847" s="5"/>
      <c r="BF847" s="5"/>
      <c r="BG847" s="5"/>
      <c r="BH847" s="5"/>
      <c r="BI847" s="5"/>
      <c r="BJ847" s="5"/>
      <c r="BK847" s="5"/>
      <c r="BL847" s="5"/>
      <c r="BM847" s="5"/>
      <c r="BN847" s="5"/>
      <c r="BO847" s="5"/>
      <c r="BP847" s="5"/>
      <c r="BQ847" s="5"/>
      <c r="BR847" s="5"/>
      <c r="BS847" s="5"/>
      <c r="BT847" s="5"/>
      <c r="BU847" s="5"/>
      <c r="BV847" s="5"/>
      <c r="BW847" s="5"/>
      <c r="BX847" s="5"/>
      <c r="BY847" s="5"/>
      <c r="BZ847" s="5"/>
      <c r="CA847" s="5"/>
      <c r="CB847" s="5"/>
      <c r="CC847" s="5"/>
      <c r="CD847" s="5"/>
      <c r="CE847" s="5"/>
      <c r="CF847" s="5"/>
      <c r="CG847" s="5"/>
      <c r="CH847" s="5"/>
      <c r="CI847" s="5"/>
      <c r="CJ847" s="5"/>
      <c r="CK847" s="5"/>
      <c r="CL847" s="5"/>
      <c r="CM847" s="5"/>
      <c r="CN847" s="5"/>
      <c r="CO847" s="5"/>
      <c r="CP847" s="5"/>
      <c r="CQ847" s="5"/>
      <c r="CR847" s="5"/>
      <c r="CS847" s="5"/>
      <c r="CT847" s="5"/>
      <c r="CU847" s="5"/>
      <c r="CV847" s="5"/>
      <c r="CW847" s="5"/>
      <c r="CX847" s="5"/>
      <c r="CY847" s="5"/>
      <c r="CZ847" s="5"/>
      <c r="DA847" s="5"/>
      <c r="DB847" s="5"/>
      <c r="DC847" s="5"/>
      <c r="DD847" s="5"/>
      <c r="DE847" s="5"/>
      <c r="DF847" s="5"/>
      <c r="DG847" s="5"/>
      <c r="DH847" s="5"/>
      <c r="DI847" s="5"/>
      <c r="DJ847" s="5"/>
      <c r="DK847" s="5"/>
      <c r="DL847" s="5"/>
      <c r="DM847" s="5"/>
      <c r="DN847" s="5"/>
      <c r="DO847" s="5"/>
      <c r="DP847" s="5"/>
      <c r="DQ847" s="5"/>
      <c r="DR847" s="5"/>
      <c r="DS847" s="5"/>
      <c r="DT847" s="5"/>
      <c r="DU847" s="5"/>
    </row>
    <row r="848">
      <c r="A848" s="5"/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5"/>
      <c r="AI848" s="5"/>
      <c r="AJ848" s="5"/>
      <c r="AK848" s="5"/>
      <c r="AL848" s="5"/>
      <c r="AM848" s="5"/>
      <c r="AN848" s="5"/>
      <c r="AO848" s="5"/>
      <c r="AP848" s="5"/>
      <c r="AQ848" s="5"/>
      <c r="AR848" s="5"/>
      <c r="AS848" s="5"/>
      <c r="AT848" s="5"/>
      <c r="AU848" s="5"/>
      <c r="AV848" s="5"/>
      <c r="AW848" s="5"/>
      <c r="AX848" s="5"/>
      <c r="AY848" s="5"/>
      <c r="AZ848" s="5"/>
      <c r="BA848" s="5"/>
      <c r="BB848" s="5"/>
      <c r="BC848" s="5"/>
      <c r="BD848" s="5"/>
      <c r="BE848" s="5"/>
      <c r="BF848" s="5"/>
      <c r="BG848" s="5"/>
      <c r="BH848" s="5"/>
      <c r="BI848" s="5"/>
      <c r="BJ848" s="5"/>
      <c r="BK848" s="5"/>
      <c r="BL848" s="5"/>
      <c r="BM848" s="5"/>
      <c r="BN848" s="5"/>
      <c r="BO848" s="5"/>
      <c r="BP848" s="5"/>
      <c r="BQ848" s="5"/>
      <c r="BR848" s="5"/>
      <c r="BS848" s="5"/>
      <c r="BT848" s="5"/>
      <c r="BU848" s="5"/>
      <c r="BV848" s="5"/>
      <c r="BW848" s="5"/>
      <c r="BX848" s="5"/>
      <c r="BY848" s="5"/>
      <c r="BZ848" s="5"/>
      <c r="CA848" s="5"/>
      <c r="CB848" s="5"/>
      <c r="CC848" s="5"/>
      <c r="CD848" s="5"/>
      <c r="CE848" s="5"/>
      <c r="CF848" s="5"/>
      <c r="CG848" s="5"/>
      <c r="CH848" s="5"/>
      <c r="CI848" s="5"/>
      <c r="CJ848" s="5"/>
      <c r="CK848" s="5"/>
      <c r="CL848" s="5"/>
      <c r="CM848" s="5"/>
      <c r="CN848" s="5"/>
      <c r="CO848" s="5"/>
      <c r="CP848" s="5"/>
      <c r="CQ848" s="5"/>
      <c r="CR848" s="5"/>
      <c r="CS848" s="5"/>
      <c r="CT848" s="5"/>
      <c r="CU848" s="5"/>
      <c r="CV848" s="5"/>
      <c r="CW848" s="5"/>
      <c r="CX848" s="5"/>
      <c r="CY848" s="5"/>
      <c r="CZ848" s="5"/>
      <c r="DA848" s="5"/>
      <c r="DB848" s="5"/>
      <c r="DC848" s="5"/>
      <c r="DD848" s="5"/>
      <c r="DE848" s="5"/>
      <c r="DF848" s="5"/>
      <c r="DG848" s="5"/>
      <c r="DH848" s="5"/>
      <c r="DI848" s="5"/>
      <c r="DJ848" s="5"/>
      <c r="DK848" s="5"/>
      <c r="DL848" s="5"/>
      <c r="DM848" s="5"/>
      <c r="DN848" s="5"/>
      <c r="DO848" s="5"/>
      <c r="DP848" s="5"/>
      <c r="DQ848" s="5"/>
      <c r="DR848" s="5"/>
      <c r="DS848" s="5"/>
      <c r="DT848" s="5"/>
      <c r="DU848" s="5"/>
    </row>
    <row r="849">
      <c r="A849" s="5"/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5"/>
      <c r="AI849" s="5"/>
      <c r="AJ849" s="5"/>
      <c r="AK849" s="5"/>
      <c r="AL849" s="5"/>
      <c r="AM849" s="5"/>
      <c r="AN849" s="5"/>
      <c r="AO849" s="5"/>
      <c r="AP849" s="5"/>
      <c r="AQ849" s="5"/>
      <c r="AR849" s="5"/>
      <c r="AS849" s="5"/>
      <c r="AT849" s="5"/>
      <c r="AU849" s="5"/>
      <c r="AV849" s="5"/>
      <c r="AW849" s="5"/>
      <c r="AX849" s="5"/>
      <c r="AY849" s="5"/>
      <c r="AZ849" s="5"/>
      <c r="BA849" s="5"/>
      <c r="BB849" s="5"/>
      <c r="BC849" s="5"/>
      <c r="BD849" s="5"/>
      <c r="BE849" s="5"/>
      <c r="BF849" s="5"/>
      <c r="BG849" s="5"/>
      <c r="BH849" s="5"/>
      <c r="BI849" s="5"/>
      <c r="BJ849" s="5"/>
      <c r="BK849" s="5"/>
      <c r="BL849" s="5"/>
      <c r="BM849" s="5"/>
      <c r="BN849" s="5"/>
      <c r="BO849" s="5"/>
      <c r="BP849" s="5"/>
      <c r="BQ849" s="5"/>
      <c r="BR849" s="5"/>
      <c r="BS849" s="5"/>
      <c r="BT849" s="5"/>
      <c r="BU849" s="5"/>
      <c r="BV849" s="5"/>
      <c r="BW849" s="5"/>
      <c r="BX849" s="5"/>
      <c r="BY849" s="5"/>
      <c r="BZ849" s="5"/>
      <c r="CA849" s="5"/>
      <c r="CB849" s="5"/>
      <c r="CC849" s="5"/>
      <c r="CD849" s="5"/>
      <c r="CE849" s="5"/>
      <c r="CF849" s="5"/>
      <c r="CG849" s="5"/>
      <c r="CH849" s="5"/>
      <c r="CI849" s="5"/>
      <c r="CJ849" s="5"/>
      <c r="CK849" s="5"/>
      <c r="CL849" s="5"/>
      <c r="CM849" s="5"/>
      <c r="CN849" s="5"/>
      <c r="CO849" s="5"/>
      <c r="CP849" s="5"/>
      <c r="CQ849" s="5"/>
      <c r="CR849" s="5"/>
      <c r="CS849" s="5"/>
      <c r="CT849" s="5"/>
      <c r="CU849" s="5"/>
      <c r="CV849" s="5"/>
      <c r="CW849" s="5"/>
      <c r="CX849" s="5"/>
      <c r="CY849" s="5"/>
      <c r="CZ849" s="5"/>
      <c r="DA849" s="5"/>
      <c r="DB849" s="5"/>
      <c r="DC849" s="5"/>
      <c r="DD849" s="5"/>
      <c r="DE849" s="5"/>
      <c r="DF849" s="5"/>
      <c r="DG849" s="5"/>
      <c r="DH849" s="5"/>
      <c r="DI849" s="5"/>
      <c r="DJ849" s="5"/>
      <c r="DK849" s="5"/>
      <c r="DL849" s="5"/>
      <c r="DM849" s="5"/>
      <c r="DN849" s="5"/>
      <c r="DO849" s="5"/>
      <c r="DP849" s="5"/>
      <c r="DQ849" s="5"/>
      <c r="DR849" s="5"/>
      <c r="DS849" s="5"/>
      <c r="DT849" s="5"/>
      <c r="DU849" s="5"/>
    </row>
    <row r="850">
      <c r="A850" s="5"/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5"/>
      <c r="AI850" s="5"/>
      <c r="AJ850" s="5"/>
      <c r="AK850" s="5"/>
      <c r="AL850" s="5"/>
      <c r="AM850" s="5"/>
      <c r="AN850" s="5"/>
      <c r="AO850" s="5"/>
      <c r="AP850" s="5"/>
      <c r="AQ850" s="5"/>
      <c r="AR850" s="5"/>
      <c r="AS850" s="5"/>
      <c r="AT850" s="5"/>
      <c r="AU850" s="5"/>
      <c r="AV850" s="5"/>
      <c r="AW850" s="5"/>
      <c r="AX850" s="5"/>
      <c r="AY850" s="5"/>
      <c r="AZ850" s="5"/>
      <c r="BA850" s="5"/>
      <c r="BB850" s="5"/>
      <c r="BC850" s="5"/>
      <c r="BD850" s="5"/>
      <c r="BE850" s="5"/>
      <c r="BF850" s="5"/>
      <c r="BG850" s="5"/>
      <c r="BH850" s="5"/>
      <c r="BI850" s="5"/>
      <c r="BJ850" s="5"/>
      <c r="BK850" s="5"/>
      <c r="BL850" s="5"/>
      <c r="BM850" s="5"/>
      <c r="BN850" s="5"/>
      <c r="BO850" s="5"/>
      <c r="BP850" s="5"/>
      <c r="BQ850" s="5"/>
      <c r="BR850" s="5"/>
      <c r="BS850" s="5"/>
      <c r="BT850" s="5"/>
      <c r="BU850" s="5"/>
      <c r="BV850" s="5"/>
      <c r="BW850" s="5"/>
      <c r="BX850" s="5"/>
      <c r="BY850" s="5"/>
      <c r="BZ850" s="5"/>
      <c r="CA850" s="5"/>
      <c r="CB850" s="5"/>
      <c r="CC850" s="5"/>
      <c r="CD850" s="5"/>
      <c r="CE850" s="5"/>
      <c r="CF850" s="5"/>
      <c r="CG850" s="5"/>
      <c r="CH850" s="5"/>
      <c r="CI850" s="5"/>
      <c r="CJ850" s="5"/>
      <c r="CK850" s="5"/>
      <c r="CL850" s="5"/>
      <c r="CM850" s="5"/>
      <c r="CN850" s="5"/>
      <c r="CO850" s="5"/>
      <c r="CP850" s="5"/>
      <c r="CQ850" s="5"/>
      <c r="CR850" s="5"/>
      <c r="CS850" s="5"/>
      <c r="CT850" s="5"/>
      <c r="CU850" s="5"/>
      <c r="CV850" s="5"/>
      <c r="CW850" s="5"/>
      <c r="CX850" s="5"/>
      <c r="CY850" s="5"/>
      <c r="CZ850" s="5"/>
      <c r="DA850" s="5"/>
      <c r="DB850" s="5"/>
      <c r="DC850" s="5"/>
      <c r="DD850" s="5"/>
      <c r="DE850" s="5"/>
      <c r="DF850" s="5"/>
      <c r="DG850" s="5"/>
      <c r="DH850" s="5"/>
      <c r="DI850" s="5"/>
      <c r="DJ850" s="5"/>
      <c r="DK850" s="5"/>
      <c r="DL850" s="5"/>
      <c r="DM850" s="5"/>
      <c r="DN850" s="5"/>
      <c r="DO850" s="5"/>
      <c r="DP850" s="5"/>
      <c r="DQ850" s="5"/>
      <c r="DR850" s="5"/>
      <c r="DS850" s="5"/>
      <c r="DT850" s="5"/>
      <c r="DU850" s="5"/>
    </row>
    <row r="851">
      <c r="A851" s="5"/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5"/>
      <c r="AI851" s="5"/>
      <c r="AJ851" s="5"/>
      <c r="AK851" s="5"/>
      <c r="AL851" s="5"/>
      <c r="AM851" s="5"/>
      <c r="AN851" s="5"/>
      <c r="AO851" s="5"/>
      <c r="AP851" s="5"/>
      <c r="AQ851" s="5"/>
      <c r="AR851" s="5"/>
      <c r="AS851" s="5"/>
      <c r="AT851" s="5"/>
      <c r="AU851" s="5"/>
      <c r="AV851" s="5"/>
      <c r="AW851" s="5"/>
      <c r="AX851" s="5"/>
      <c r="AY851" s="5"/>
      <c r="AZ851" s="5"/>
      <c r="BA851" s="5"/>
      <c r="BB851" s="5"/>
      <c r="BC851" s="5"/>
      <c r="BD851" s="5"/>
      <c r="BE851" s="5"/>
      <c r="BF851" s="5"/>
      <c r="BG851" s="5"/>
      <c r="BH851" s="5"/>
      <c r="BI851" s="5"/>
      <c r="BJ851" s="5"/>
      <c r="BK851" s="5"/>
      <c r="BL851" s="5"/>
      <c r="BM851" s="5"/>
      <c r="BN851" s="5"/>
      <c r="BO851" s="5"/>
      <c r="BP851" s="5"/>
      <c r="BQ851" s="5"/>
      <c r="BR851" s="5"/>
      <c r="BS851" s="5"/>
      <c r="BT851" s="5"/>
      <c r="BU851" s="5"/>
      <c r="BV851" s="5"/>
      <c r="BW851" s="5"/>
      <c r="BX851" s="5"/>
      <c r="BY851" s="5"/>
      <c r="BZ851" s="5"/>
      <c r="CA851" s="5"/>
      <c r="CB851" s="5"/>
      <c r="CC851" s="5"/>
      <c r="CD851" s="5"/>
      <c r="CE851" s="5"/>
      <c r="CF851" s="5"/>
      <c r="CG851" s="5"/>
      <c r="CH851" s="5"/>
      <c r="CI851" s="5"/>
      <c r="CJ851" s="5"/>
      <c r="CK851" s="5"/>
      <c r="CL851" s="5"/>
      <c r="CM851" s="5"/>
      <c r="CN851" s="5"/>
      <c r="CO851" s="5"/>
      <c r="CP851" s="5"/>
      <c r="CQ851" s="5"/>
      <c r="CR851" s="5"/>
      <c r="CS851" s="5"/>
      <c r="CT851" s="5"/>
      <c r="CU851" s="5"/>
      <c r="CV851" s="5"/>
      <c r="CW851" s="5"/>
      <c r="CX851" s="5"/>
      <c r="CY851" s="5"/>
      <c r="CZ851" s="5"/>
      <c r="DA851" s="5"/>
      <c r="DB851" s="5"/>
      <c r="DC851" s="5"/>
      <c r="DD851" s="5"/>
      <c r="DE851" s="5"/>
      <c r="DF851" s="5"/>
      <c r="DG851" s="5"/>
      <c r="DH851" s="5"/>
      <c r="DI851" s="5"/>
      <c r="DJ851" s="5"/>
      <c r="DK851" s="5"/>
      <c r="DL851" s="5"/>
      <c r="DM851" s="5"/>
      <c r="DN851" s="5"/>
      <c r="DO851" s="5"/>
      <c r="DP851" s="5"/>
      <c r="DQ851" s="5"/>
      <c r="DR851" s="5"/>
      <c r="DS851" s="5"/>
      <c r="DT851" s="5"/>
      <c r="DU851" s="5"/>
    </row>
    <row r="852">
      <c r="A852" s="5"/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5"/>
      <c r="AI852" s="5"/>
      <c r="AJ852" s="5"/>
      <c r="AK852" s="5"/>
      <c r="AL852" s="5"/>
      <c r="AM852" s="5"/>
      <c r="AN852" s="5"/>
      <c r="AO852" s="5"/>
      <c r="AP852" s="5"/>
      <c r="AQ852" s="5"/>
      <c r="AR852" s="5"/>
      <c r="AS852" s="5"/>
      <c r="AT852" s="5"/>
      <c r="AU852" s="5"/>
      <c r="AV852" s="5"/>
      <c r="AW852" s="5"/>
      <c r="AX852" s="5"/>
      <c r="AY852" s="5"/>
      <c r="AZ852" s="5"/>
      <c r="BA852" s="5"/>
      <c r="BB852" s="5"/>
      <c r="BC852" s="5"/>
      <c r="BD852" s="5"/>
      <c r="BE852" s="5"/>
      <c r="BF852" s="5"/>
      <c r="BG852" s="5"/>
      <c r="BH852" s="5"/>
      <c r="BI852" s="5"/>
      <c r="BJ852" s="5"/>
      <c r="BK852" s="5"/>
      <c r="BL852" s="5"/>
      <c r="BM852" s="5"/>
      <c r="BN852" s="5"/>
      <c r="BO852" s="5"/>
      <c r="BP852" s="5"/>
      <c r="BQ852" s="5"/>
      <c r="BR852" s="5"/>
      <c r="BS852" s="5"/>
      <c r="BT852" s="5"/>
      <c r="BU852" s="5"/>
      <c r="BV852" s="5"/>
      <c r="BW852" s="5"/>
      <c r="BX852" s="5"/>
      <c r="BY852" s="5"/>
      <c r="BZ852" s="5"/>
      <c r="CA852" s="5"/>
      <c r="CB852" s="5"/>
      <c r="CC852" s="5"/>
      <c r="CD852" s="5"/>
      <c r="CE852" s="5"/>
      <c r="CF852" s="5"/>
      <c r="CG852" s="5"/>
      <c r="CH852" s="5"/>
      <c r="CI852" s="5"/>
      <c r="CJ852" s="5"/>
      <c r="CK852" s="5"/>
      <c r="CL852" s="5"/>
      <c r="CM852" s="5"/>
      <c r="CN852" s="5"/>
      <c r="CO852" s="5"/>
      <c r="CP852" s="5"/>
      <c r="CQ852" s="5"/>
      <c r="CR852" s="5"/>
      <c r="CS852" s="5"/>
      <c r="CT852" s="5"/>
      <c r="CU852" s="5"/>
      <c r="CV852" s="5"/>
      <c r="CW852" s="5"/>
      <c r="CX852" s="5"/>
      <c r="CY852" s="5"/>
      <c r="CZ852" s="5"/>
      <c r="DA852" s="5"/>
      <c r="DB852" s="5"/>
      <c r="DC852" s="5"/>
      <c r="DD852" s="5"/>
      <c r="DE852" s="5"/>
      <c r="DF852" s="5"/>
      <c r="DG852" s="5"/>
      <c r="DH852" s="5"/>
      <c r="DI852" s="5"/>
      <c r="DJ852" s="5"/>
      <c r="DK852" s="5"/>
      <c r="DL852" s="5"/>
      <c r="DM852" s="5"/>
      <c r="DN852" s="5"/>
      <c r="DO852" s="5"/>
      <c r="DP852" s="5"/>
      <c r="DQ852" s="5"/>
      <c r="DR852" s="5"/>
      <c r="DS852" s="5"/>
      <c r="DT852" s="5"/>
      <c r="DU852" s="5"/>
    </row>
    <row r="853">
      <c r="A853" s="5"/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5"/>
      <c r="AI853" s="5"/>
      <c r="AJ853" s="5"/>
      <c r="AK853" s="5"/>
      <c r="AL853" s="5"/>
      <c r="AM853" s="5"/>
      <c r="AN853" s="5"/>
      <c r="AO853" s="5"/>
      <c r="AP853" s="5"/>
      <c r="AQ853" s="5"/>
      <c r="AR853" s="5"/>
      <c r="AS853" s="5"/>
      <c r="AT853" s="5"/>
      <c r="AU853" s="5"/>
      <c r="AV853" s="5"/>
      <c r="AW853" s="5"/>
      <c r="AX853" s="5"/>
      <c r="AY853" s="5"/>
      <c r="AZ853" s="5"/>
      <c r="BA853" s="5"/>
      <c r="BB853" s="5"/>
      <c r="BC853" s="5"/>
      <c r="BD853" s="5"/>
      <c r="BE853" s="5"/>
      <c r="BF853" s="5"/>
      <c r="BG853" s="5"/>
      <c r="BH853" s="5"/>
      <c r="BI853" s="5"/>
      <c r="BJ853" s="5"/>
      <c r="BK853" s="5"/>
      <c r="BL853" s="5"/>
      <c r="BM853" s="5"/>
      <c r="BN853" s="5"/>
      <c r="BO853" s="5"/>
      <c r="BP853" s="5"/>
      <c r="BQ853" s="5"/>
      <c r="BR853" s="5"/>
      <c r="BS853" s="5"/>
      <c r="BT853" s="5"/>
      <c r="BU853" s="5"/>
      <c r="BV853" s="5"/>
      <c r="BW853" s="5"/>
      <c r="BX853" s="5"/>
      <c r="BY853" s="5"/>
      <c r="BZ853" s="5"/>
      <c r="CA853" s="5"/>
      <c r="CB853" s="5"/>
      <c r="CC853" s="5"/>
      <c r="CD853" s="5"/>
      <c r="CE853" s="5"/>
      <c r="CF853" s="5"/>
      <c r="CG853" s="5"/>
      <c r="CH853" s="5"/>
      <c r="CI853" s="5"/>
      <c r="CJ853" s="5"/>
      <c r="CK853" s="5"/>
      <c r="CL853" s="5"/>
      <c r="CM853" s="5"/>
      <c r="CN853" s="5"/>
      <c r="CO853" s="5"/>
      <c r="CP853" s="5"/>
      <c r="CQ853" s="5"/>
      <c r="CR853" s="5"/>
      <c r="CS853" s="5"/>
      <c r="CT853" s="5"/>
      <c r="CU853" s="5"/>
      <c r="CV853" s="5"/>
      <c r="CW853" s="5"/>
      <c r="CX853" s="5"/>
      <c r="CY853" s="5"/>
      <c r="CZ853" s="5"/>
      <c r="DA853" s="5"/>
      <c r="DB853" s="5"/>
      <c r="DC853" s="5"/>
      <c r="DD853" s="5"/>
      <c r="DE853" s="5"/>
      <c r="DF853" s="5"/>
      <c r="DG853" s="5"/>
      <c r="DH853" s="5"/>
      <c r="DI853" s="5"/>
      <c r="DJ853" s="5"/>
      <c r="DK853" s="5"/>
      <c r="DL853" s="5"/>
      <c r="DM853" s="5"/>
      <c r="DN853" s="5"/>
      <c r="DO853" s="5"/>
      <c r="DP853" s="5"/>
      <c r="DQ853" s="5"/>
      <c r="DR853" s="5"/>
      <c r="DS853" s="5"/>
      <c r="DT853" s="5"/>
      <c r="DU853" s="5"/>
    </row>
    <row r="854">
      <c r="A854" s="5"/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5"/>
      <c r="AI854" s="5"/>
      <c r="AJ854" s="5"/>
      <c r="AK854" s="5"/>
      <c r="AL854" s="5"/>
      <c r="AM854" s="5"/>
      <c r="AN854" s="5"/>
      <c r="AO854" s="5"/>
      <c r="AP854" s="5"/>
      <c r="AQ854" s="5"/>
      <c r="AR854" s="5"/>
      <c r="AS854" s="5"/>
      <c r="AT854" s="5"/>
      <c r="AU854" s="5"/>
      <c r="AV854" s="5"/>
      <c r="AW854" s="5"/>
      <c r="AX854" s="5"/>
      <c r="AY854" s="5"/>
      <c r="AZ854" s="5"/>
      <c r="BA854" s="5"/>
      <c r="BB854" s="5"/>
      <c r="BC854" s="5"/>
      <c r="BD854" s="5"/>
      <c r="BE854" s="5"/>
      <c r="BF854" s="5"/>
      <c r="BG854" s="5"/>
      <c r="BH854" s="5"/>
      <c r="BI854" s="5"/>
      <c r="BJ854" s="5"/>
      <c r="BK854" s="5"/>
      <c r="BL854" s="5"/>
      <c r="BM854" s="5"/>
      <c r="BN854" s="5"/>
      <c r="BO854" s="5"/>
      <c r="BP854" s="5"/>
      <c r="BQ854" s="5"/>
      <c r="BR854" s="5"/>
      <c r="BS854" s="5"/>
      <c r="BT854" s="5"/>
      <c r="BU854" s="5"/>
      <c r="BV854" s="5"/>
      <c r="BW854" s="5"/>
      <c r="BX854" s="5"/>
      <c r="BY854" s="5"/>
      <c r="BZ854" s="5"/>
      <c r="CA854" s="5"/>
      <c r="CB854" s="5"/>
      <c r="CC854" s="5"/>
      <c r="CD854" s="5"/>
      <c r="CE854" s="5"/>
      <c r="CF854" s="5"/>
      <c r="CG854" s="5"/>
      <c r="CH854" s="5"/>
      <c r="CI854" s="5"/>
      <c r="CJ854" s="5"/>
      <c r="CK854" s="5"/>
      <c r="CL854" s="5"/>
      <c r="CM854" s="5"/>
      <c r="CN854" s="5"/>
      <c r="CO854" s="5"/>
      <c r="CP854" s="5"/>
      <c r="CQ854" s="5"/>
      <c r="CR854" s="5"/>
      <c r="CS854" s="5"/>
      <c r="CT854" s="5"/>
      <c r="CU854" s="5"/>
      <c r="CV854" s="5"/>
      <c r="CW854" s="5"/>
      <c r="CX854" s="5"/>
      <c r="CY854" s="5"/>
      <c r="CZ854" s="5"/>
      <c r="DA854" s="5"/>
      <c r="DB854" s="5"/>
      <c r="DC854" s="5"/>
      <c r="DD854" s="5"/>
      <c r="DE854" s="5"/>
      <c r="DF854" s="5"/>
      <c r="DG854" s="5"/>
      <c r="DH854" s="5"/>
      <c r="DI854" s="5"/>
      <c r="DJ854" s="5"/>
      <c r="DK854" s="5"/>
      <c r="DL854" s="5"/>
      <c r="DM854" s="5"/>
      <c r="DN854" s="5"/>
      <c r="DO854" s="5"/>
      <c r="DP854" s="5"/>
      <c r="DQ854" s="5"/>
      <c r="DR854" s="5"/>
      <c r="DS854" s="5"/>
      <c r="DT854" s="5"/>
      <c r="DU854" s="5"/>
    </row>
    <row r="855">
      <c r="A855" s="5"/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5"/>
      <c r="AI855" s="5"/>
      <c r="AJ855" s="5"/>
      <c r="AK855" s="5"/>
      <c r="AL855" s="5"/>
      <c r="AM855" s="5"/>
      <c r="AN855" s="5"/>
      <c r="AO855" s="5"/>
      <c r="AP855" s="5"/>
      <c r="AQ855" s="5"/>
      <c r="AR855" s="5"/>
      <c r="AS855" s="5"/>
      <c r="AT855" s="5"/>
      <c r="AU855" s="5"/>
      <c r="AV855" s="5"/>
      <c r="AW855" s="5"/>
      <c r="AX855" s="5"/>
      <c r="AY855" s="5"/>
      <c r="AZ855" s="5"/>
      <c r="BA855" s="5"/>
      <c r="BB855" s="5"/>
      <c r="BC855" s="5"/>
      <c r="BD855" s="5"/>
      <c r="BE855" s="5"/>
      <c r="BF855" s="5"/>
      <c r="BG855" s="5"/>
      <c r="BH855" s="5"/>
      <c r="BI855" s="5"/>
      <c r="BJ855" s="5"/>
      <c r="BK855" s="5"/>
      <c r="BL855" s="5"/>
      <c r="BM855" s="5"/>
      <c r="BN855" s="5"/>
      <c r="BO855" s="5"/>
      <c r="BP855" s="5"/>
      <c r="BQ855" s="5"/>
      <c r="BR855" s="5"/>
      <c r="BS855" s="5"/>
      <c r="BT855" s="5"/>
      <c r="BU855" s="5"/>
      <c r="BV855" s="5"/>
      <c r="BW855" s="5"/>
      <c r="BX855" s="5"/>
      <c r="BY855" s="5"/>
      <c r="BZ855" s="5"/>
      <c r="CA855" s="5"/>
      <c r="CB855" s="5"/>
      <c r="CC855" s="5"/>
      <c r="CD855" s="5"/>
      <c r="CE855" s="5"/>
      <c r="CF855" s="5"/>
      <c r="CG855" s="5"/>
      <c r="CH855" s="5"/>
      <c r="CI855" s="5"/>
      <c r="CJ855" s="5"/>
      <c r="CK855" s="5"/>
      <c r="CL855" s="5"/>
      <c r="CM855" s="5"/>
      <c r="CN855" s="5"/>
      <c r="CO855" s="5"/>
      <c r="CP855" s="5"/>
      <c r="CQ855" s="5"/>
      <c r="CR855" s="5"/>
      <c r="CS855" s="5"/>
      <c r="CT855" s="5"/>
      <c r="CU855" s="5"/>
      <c r="CV855" s="5"/>
      <c r="CW855" s="5"/>
      <c r="CX855" s="5"/>
      <c r="CY855" s="5"/>
      <c r="CZ855" s="5"/>
      <c r="DA855" s="5"/>
      <c r="DB855" s="5"/>
      <c r="DC855" s="5"/>
      <c r="DD855" s="5"/>
      <c r="DE855" s="5"/>
      <c r="DF855" s="5"/>
      <c r="DG855" s="5"/>
      <c r="DH855" s="5"/>
      <c r="DI855" s="5"/>
      <c r="DJ855" s="5"/>
      <c r="DK855" s="5"/>
      <c r="DL855" s="5"/>
      <c r="DM855" s="5"/>
      <c r="DN855" s="5"/>
      <c r="DO855" s="5"/>
      <c r="DP855" s="5"/>
      <c r="DQ855" s="5"/>
      <c r="DR855" s="5"/>
      <c r="DS855" s="5"/>
      <c r="DT855" s="5"/>
      <c r="DU855" s="5"/>
    </row>
    <row r="856">
      <c r="A856" s="5"/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5"/>
      <c r="AI856" s="5"/>
      <c r="AJ856" s="5"/>
      <c r="AK856" s="5"/>
      <c r="AL856" s="5"/>
      <c r="AM856" s="5"/>
      <c r="AN856" s="5"/>
      <c r="AO856" s="5"/>
      <c r="AP856" s="5"/>
      <c r="AQ856" s="5"/>
      <c r="AR856" s="5"/>
      <c r="AS856" s="5"/>
      <c r="AT856" s="5"/>
      <c r="AU856" s="5"/>
      <c r="AV856" s="5"/>
      <c r="AW856" s="5"/>
      <c r="AX856" s="5"/>
      <c r="AY856" s="5"/>
      <c r="AZ856" s="5"/>
      <c r="BA856" s="5"/>
      <c r="BB856" s="5"/>
      <c r="BC856" s="5"/>
      <c r="BD856" s="5"/>
      <c r="BE856" s="5"/>
      <c r="BF856" s="5"/>
      <c r="BG856" s="5"/>
      <c r="BH856" s="5"/>
      <c r="BI856" s="5"/>
      <c r="BJ856" s="5"/>
      <c r="BK856" s="5"/>
      <c r="BL856" s="5"/>
      <c r="BM856" s="5"/>
      <c r="BN856" s="5"/>
      <c r="BO856" s="5"/>
      <c r="BP856" s="5"/>
      <c r="BQ856" s="5"/>
      <c r="BR856" s="5"/>
      <c r="BS856" s="5"/>
      <c r="BT856" s="5"/>
      <c r="BU856" s="5"/>
      <c r="BV856" s="5"/>
      <c r="BW856" s="5"/>
      <c r="BX856" s="5"/>
      <c r="BY856" s="5"/>
      <c r="BZ856" s="5"/>
      <c r="CA856" s="5"/>
      <c r="CB856" s="5"/>
      <c r="CC856" s="5"/>
      <c r="CD856" s="5"/>
      <c r="CE856" s="5"/>
      <c r="CF856" s="5"/>
      <c r="CG856" s="5"/>
      <c r="CH856" s="5"/>
      <c r="CI856" s="5"/>
      <c r="CJ856" s="5"/>
      <c r="CK856" s="5"/>
      <c r="CL856" s="5"/>
      <c r="CM856" s="5"/>
      <c r="CN856" s="5"/>
      <c r="CO856" s="5"/>
      <c r="CP856" s="5"/>
      <c r="CQ856" s="5"/>
      <c r="CR856" s="5"/>
      <c r="CS856" s="5"/>
      <c r="CT856" s="5"/>
      <c r="CU856" s="5"/>
      <c r="CV856" s="5"/>
      <c r="CW856" s="5"/>
      <c r="CX856" s="5"/>
      <c r="CY856" s="5"/>
      <c r="CZ856" s="5"/>
      <c r="DA856" s="5"/>
      <c r="DB856" s="5"/>
      <c r="DC856" s="5"/>
      <c r="DD856" s="5"/>
      <c r="DE856" s="5"/>
      <c r="DF856" s="5"/>
      <c r="DG856" s="5"/>
      <c r="DH856" s="5"/>
      <c r="DI856" s="5"/>
      <c r="DJ856" s="5"/>
      <c r="DK856" s="5"/>
      <c r="DL856" s="5"/>
      <c r="DM856" s="5"/>
      <c r="DN856" s="5"/>
      <c r="DO856" s="5"/>
      <c r="DP856" s="5"/>
      <c r="DQ856" s="5"/>
      <c r="DR856" s="5"/>
      <c r="DS856" s="5"/>
      <c r="DT856" s="5"/>
      <c r="DU856" s="5"/>
    </row>
    <row r="857">
      <c r="A857" s="5"/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5"/>
      <c r="AI857" s="5"/>
      <c r="AJ857" s="5"/>
      <c r="AK857" s="5"/>
      <c r="AL857" s="5"/>
      <c r="AM857" s="5"/>
      <c r="AN857" s="5"/>
      <c r="AO857" s="5"/>
      <c r="AP857" s="5"/>
      <c r="AQ857" s="5"/>
      <c r="AR857" s="5"/>
      <c r="AS857" s="5"/>
      <c r="AT857" s="5"/>
      <c r="AU857" s="5"/>
      <c r="AV857" s="5"/>
      <c r="AW857" s="5"/>
      <c r="AX857" s="5"/>
      <c r="AY857" s="5"/>
      <c r="AZ857" s="5"/>
      <c r="BA857" s="5"/>
      <c r="BB857" s="5"/>
      <c r="BC857" s="5"/>
      <c r="BD857" s="5"/>
      <c r="BE857" s="5"/>
      <c r="BF857" s="5"/>
      <c r="BG857" s="5"/>
      <c r="BH857" s="5"/>
      <c r="BI857" s="5"/>
      <c r="BJ857" s="5"/>
      <c r="BK857" s="5"/>
      <c r="BL857" s="5"/>
      <c r="BM857" s="5"/>
      <c r="BN857" s="5"/>
      <c r="BO857" s="5"/>
      <c r="BP857" s="5"/>
      <c r="BQ857" s="5"/>
      <c r="BR857" s="5"/>
      <c r="BS857" s="5"/>
      <c r="BT857" s="5"/>
      <c r="BU857" s="5"/>
      <c r="BV857" s="5"/>
      <c r="BW857" s="5"/>
      <c r="BX857" s="5"/>
      <c r="BY857" s="5"/>
      <c r="BZ857" s="5"/>
      <c r="CA857" s="5"/>
      <c r="CB857" s="5"/>
      <c r="CC857" s="5"/>
      <c r="CD857" s="5"/>
      <c r="CE857" s="5"/>
      <c r="CF857" s="5"/>
      <c r="CG857" s="5"/>
      <c r="CH857" s="5"/>
      <c r="CI857" s="5"/>
      <c r="CJ857" s="5"/>
      <c r="CK857" s="5"/>
      <c r="CL857" s="5"/>
      <c r="CM857" s="5"/>
      <c r="CN857" s="5"/>
      <c r="CO857" s="5"/>
      <c r="CP857" s="5"/>
      <c r="CQ857" s="5"/>
      <c r="CR857" s="5"/>
      <c r="CS857" s="5"/>
      <c r="CT857" s="5"/>
      <c r="CU857" s="5"/>
      <c r="CV857" s="5"/>
      <c r="CW857" s="5"/>
      <c r="CX857" s="5"/>
      <c r="CY857" s="5"/>
      <c r="CZ857" s="5"/>
      <c r="DA857" s="5"/>
      <c r="DB857" s="5"/>
      <c r="DC857" s="5"/>
      <c r="DD857" s="5"/>
      <c r="DE857" s="5"/>
      <c r="DF857" s="5"/>
      <c r="DG857" s="5"/>
      <c r="DH857" s="5"/>
      <c r="DI857" s="5"/>
      <c r="DJ857" s="5"/>
      <c r="DK857" s="5"/>
      <c r="DL857" s="5"/>
      <c r="DM857" s="5"/>
      <c r="DN857" s="5"/>
      <c r="DO857" s="5"/>
      <c r="DP857" s="5"/>
      <c r="DQ857" s="5"/>
      <c r="DR857" s="5"/>
      <c r="DS857" s="5"/>
      <c r="DT857" s="5"/>
      <c r="DU857" s="5"/>
    </row>
    <row r="858">
      <c r="A858" s="5"/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5"/>
      <c r="AI858" s="5"/>
      <c r="AJ858" s="5"/>
      <c r="AK858" s="5"/>
      <c r="AL858" s="5"/>
      <c r="AM858" s="5"/>
      <c r="AN858" s="5"/>
      <c r="AO858" s="5"/>
      <c r="AP858" s="5"/>
      <c r="AQ858" s="5"/>
      <c r="AR858" s="5"/>
      <c r="AS858" s="5"/>
      <c r="AT858" s="5"/>
      <c r="AU858" s="5"/>
      <c r="AV858" s="5"/>
      <c r="AW858" s="5"/>
      <c r="AX858" s="5"/>
      <c r="AY858" s="5"/>
      <c r="AZ858" s="5"/>
      <c r="BA858" s="5"/>
      <c r="BB858" s="5"/>
      <c r="BC858" s="5"/>
      <c r="BD858" s="5"/>
      <c r="BE858" s="5"/>
      <c r="BF858" s="5"/>
      <c r="BG858" s="5"/>
      <c r="BH858" s="5"/>
      <c r="BI858" s="5"/>
      <c r="BJ858" s="5"/>
      <c r="BK858" s="5"/>
      <c r="BL858" s="5"/>
      <c r="BM858" s="5"/>
      <c r="BN858" s="5"/>
      <c r="BO858" s="5"/>
      <c r="BP858" s="5"/>
      <c r="BQ858" s="5"/>
      <c r="BR858" s="5"/>
      <c r="BS858" s="5"/>
      <c r="BT858" s="5"/>
      <c r="BU858" s="5"/>
      <c r="BV858" s="5"/>
      <c r="BW858" s="5"/>
      <c r="BX858" s="5"/>
      <c r="BY858" s="5"/>
      <c r="BZ858" s="5"/>
      <c r="CA858" s="5"/>
      <c r="CB858" s="5"/>
      <c r="CC858" s="5"/>
      <c r="CD858" s="5"/>
      <c r="CE858" s="5"/>
      <c r="CF858" s="5"/>
      <c r="CG858" s="5"/>
      <c r="CH858" s="5"/>
      <c r="CI858" s="5"/>
      <c r="CJ858" s="5"/>
      <c r="CK858" s="5"/>
      <c r="CL858" s="5"/>
      <c r="CM858" s="5"/>
      <c r="CN858" s="5"/>
      <c r="CO858" s="5"/>
      <c r="CP858" s="5"/>
      <c r="CQ858" s="5"/>
      <c r="CR858" s="5"/>
      <c r="CS858" s="5"/>
      <c r="CT858" s="5"/>
      <c r="CU858" s="5"/>
      <c r="CV858" s="5"/>
      <c r="CW858" s="5"/>
      <c r="CX858" s="5"/>
      <c r="CY858" s="5"/>
      <c r="CZ858" s="5"/>
      <c r="DA858" s="5"/>
      <c r="DB858" s="5"/>
      <c r="DC858" s="5"/>
      <c r="DD858" s="5"/>
      <c r="DE858" s="5"/>
      <c r="DF858" s="5"/>
      <c r="DG858" s="5"/>
      <c r="DH858" s="5"/>
      <c r="DI858" s="5"/>
      <c r="DJ858" s="5"/>
      <c r="DK858" s="5"/>
      <c r="DL858" s="5"/>
      <c r="DM858" s="5"/>
      <c r="DN858" s="5"/>
      <c r="DO858" s="5"/>
      <c r="DP858" s="5"/>
      <c r="DQ858" s="5"/>
      <c r="DR858" s="5"/>
      <c r="DS858" s="5"/>
      <c r="DT858" s="5"/>
      <c r="DU858" s="5"/>
    </row>
    <row r="859">
      <c r="A859" s="5"/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5"/>
      <c r="AI859" s="5"/>
      <c r="AJ859" s="5"/>
      <c r="AK859" s="5"/>
      <c r="AL859" s="5"/>
      <c r="AM859" s="5"/>
      <c r="AN859" s="5"/>
      <c r="AO859" s="5"/>
      <c r="AP859" s="5"/>
      <c r="AQ859" s="5"/>
      <c r="AR859" s="5"/>
      <c r="AS859" s="5"/>
      <c r="AT859" s="5"/>
      <c r="AU859" s="5"/>
      <c r="AV859" s="5"/>
      <c r="AW859" s="5"/>
      <c r="AX859" s="5"/>
      <c r="AY859" s="5"/>
      <c r="AZ859" s="5"/>
      <c r="BA859" s="5"/>
      <c r="BB859" s="5"/>
      <c r="BC859" s="5"/>
      <c r="BD859" s="5"/>
      <c r="BE859" s="5"/>
      <c r="BF859" s="5"/>
      <c r="BG859" s="5"/>
      <c r="BH859" s="5"/>
      <c r="BI859" s="5"/>
      <c r="BJ859" s="5"/>
      <c r="BK859" s="5"/>
      <c r="BL859" s="5"/>
      <c r="BM859" s="5"/>
      <c r="BN859" s="5"/>
      <c r="BO859" s="5"/>
      <c r="BP859" s="5"/>
      <c r="BQ859" s="5"/>
      <c r="BR859" s="5"/>
      <c r="BS859" s="5"/>
      <c r="BT859" s="5"/>
      <c r="BU859" s="5"/>
      <c r="BV859" s="5"/>
      <c r="BW859" s="5"/>
      <c r="BX859" s="5"/>
      <c r="BY859" s="5"/>
      <c r="BZ859" s="5"/>
      <c r="CA859" s="5"/>
      <c r="CB859" s="5"/>
      <c r="CC859" s="5"/>
      <c r="CD859" s="5"/>
      <c r="CE859" s="5"/>
      <c r="CF859" s="5"/>
      <c r="CG859" s="5"/>
      <c r="CH859" s="5"/>
      <c r="CI859" s="5"/>
      <c r="CJ859" s="5"/>
      <c r="CK859" s="5"/>
      <c r="CL859" s="5"/>
      <c r="CM859" s="5"/>
      <c r="CN859" s="5"/>
      <c r="CO859" s="5"/>
      <c r="CP859" s="5"/>
      <c r="CQ859" s="5"/>
      <c r="CR859" s="5"/>
      <c r="CS859" s="5"/>
      <c r="CT859" s="5"/>
      <c r="CU859" s="5"/>
      <c r="CV859" s="5"/>
      <c r="CW859" s="5"/>
      <c r="CX859" s="5"/>
      <c r="CY859" s="5"/>
      <c r="CZ859" s="5"/>
      <c r="DA859" s="5"/>
      <c r="DB859" s="5"/>
      <c r="DC859" s="5"/>
      <c r="DD859" s="5"/>
      <c r="DE859" s="5"/>
      <c r="DF859" s="5"/>
      <c r="DG859" s="5"/>
      <c r="DH859" s="5"/>
      <c r="DI859" s="5"/>
      <c r="DJ859" s="5"/>
      <c r="DK859" s="5"/>
      <c r="DL859" s="5"/>
      <c r="DM859" s="5"/>
      <c r="DN859" s="5"/>
      <c r="DO859" s="5"/>
      <c r="DP859" s="5"/>
      <c r="DQ859" s="5"/>
      <c r="DR859" s="5"/>
      <c r="DS859" s="5"/>
      <c r="DT859" s="5"/>
      <c r="DU859" s="5"/>
    </row>
    <row r="860">
      <c r="A860" s="5"/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5"/>
      <c r="AI860" s="5"/>
      <c r="AJ860" s="5"/>
      <c r="AK860" s="5"/>
      <c r="AL860" s="5"/>
      <c r="AM860" s="5"/>
      <c r="AN860" s="5"/>
      <c r="AO860" s="5"/>
      <c r="AP860" s="5"/>
      <c r="AQ860" s="5"/>
      <c r="AR860" s="5"/>
      <c r="AS860" s="5"/>
      <c r="AT860" s="5"/>
      <c r="AU860" s="5"/>
      <c r="AV860" s="5"/>
      <c r="AW860" s="5"/>
      <c r="AX860" s="5"/>
      <c r="AY860" s="5"/>
      <c r="AZ860" s="5"/>
      <c r="BA860" s="5"/>
      <c r="BB860" s="5"/>
      <c r="BC860" s="5"/>
      <c r="BD860" s="5"/>
      <c r="BE860" s="5"/>
      <c r="BF860" s="5"/>
      <c r="BG860" s="5"/>
      <c r="BH860" s="5"/>
      <c r="BI860" s="5"/>
      <c r="BJ860" s="5"/>
      <c r="BK860" s="5"/>
      <c r="BL860" s="5"/>
      <c r="BM860" s="5"/>
      <c r="BN860" s="5"/>
      <c r="BO860" s="5"/>
      <c r="BP860" s="5"/>
      <c r="BQ860" s="5"/>
      <c r="BR860" s="5"/>
      <c r="BS860" s="5"/>
      <c r="BT860" s="5"/>
      <c r="BU860" s="5"/>
      <c r="BV860" s="5"/>
      <c r="BW860" s="5"/>
      <c r="BX860" s="5"/>
      <c r="BY860" s="5"/>
      <c r="BZ860" s="5"/>
      <c r="CA860" s="5"/>
      <c r="CB860" s="5"/>
      <c r="CC860" s="5"/>
      <c r="CD860" s="5"/>
      <c r="CE860" s="5"/>
      <c r="CF860" s="5"/>
      <c r="CG860" s="5"/>
      <c r="CH860" s="5"/>
      <c r="CI860" s="5"/>
      <c r="CJ860" s="5"/>
      <c r="CK860" s="5"/>
      <c r="CL860" s="5"/>
      <c r="CM860" s="5"/>
      <c r="CN860" s="5"/>
      <c r="CO860" s="5"/>
      <c r="CP860" s="5"/>
      <c r="CQ860" s="5"/>
      <c r="CR860" s="5"/>
      <c r="CS860" s="5"/>
      <c r="CT860" s="5"/>
      <c r="CU860" s="5"/>
      <c r="CV860" s="5"/>
      <c r="CW860" s="5"/>
      <c r="CX860" s="5"/>
      <c r="CY860" s="5"/>
      <c r="CZ860" s="5"/>
      <c r="DA860" s="5"/>
      <c r="DB860" s="5"/>
      <c r="DC860" s="5"/>
      <c r="DD860" s="5"/>
      <c r="DE860" s="5"/>
      <c r="DF860" s="5"/>
      <c r="DG860" s="5"/>
      <c r="DH860" s="5"/>
      <c r="DI860" s="5"/>
      <c r="DJ860" s="5"/>
      <c r="DK860" s="5"/>
      <c r="DL860" s="5"/>
      <c r="DM860" s="5"/>
      <c r="DN860" s="5"/>
      <c r="DO860" s="5"/>
      <c r="DP860" s="5"/>
      <c r="DQ860" s="5"/>
      <c r="DR860" s="5"/>
      <c r="DS860" s="5"/>
      <c r="DT860" s="5"/>
      <c r="DU860" s="5"/>
    </row>
    <row r="861">
      <c r="A861" s="5"/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5"/>
      <c r="AI861" s="5"/>
      <c r="AJ861" s="5"/>
      <c r="AK861" s="5"/>
      <c r="AL861" s="5"/>
      <c r="AM861" s="5"/>
      <c r="AN861" s="5"/>
      <c r="AO861" s="5"/>
      <c r="AP861" s="5"/>
      <c r="AQ861" s="5"/>
      <c r="AR861" s="5"/>
      <c r="AS861" s="5"/>
      <c r="AT861" s="5"/>
      <c r="AU861" s="5"/>
      <c r="AV861" s="5"/>
      <c r="AW861" s="5"/>
      <c r="AX861" s="5"/>
      <c r="AY861" s="5"/>
      <c r="AZ861" s="5"/>
      <c r="BA861" s="5"/>
      <c r="BB861" s="5"/>
      <c r="BC861" s="5"/>
      <c r="BD861" s="5"/>
      <c r="BE861" s="5"/>
      <c r="BF861" s="5"/>
      <c r="BG861" s="5"/>
      <c r="BH861" s="5"/>
      <c r="BI861" s="5"/>
      <c r="BJ861" s="5"/>
      <c r="BK861" s="5"/>
      <c r="BL861" s="5"/>
      <c r="BM861" s="5"/>
      <c r="BN861" s="5"/>
      <c r="BO861" s="5"/>
      <c r="BP861" s="5"/>
      <c r="BQ861" s="5"/>
      <c r="BR861" s="5"/>
      <c r="BS861" s="5"/>
      <c r="BT861" s="5"/>
      <c r="BU861" s="5"/>
      <c r="BV861" s="5"/>
      <c r="BW861" s="5"/>
      <c r="BX861" s="5"/>
      <c r="BY861" s="5"/>
      <c r="BZ861" s="5"/>
      <c r="CA861" s="5"/>
      <c r="CB861" s="5"/>
      <c r="CC861" s="5"/>
      <c r="CD861" s="5"/>
      <c r="CE861" s="5"/>
      <c r="CF861" s="5"/>
      <c r="CG861" s="5"/>
      <c r="CH861" s="5"/>
      <c r="CI861" s="5"/>
      <c r="CJ861" s="5"/>
      <c r="CK861" s="5"/>
      <c r="CL861" s="5"/>
      <c r="CM861" s="5"/>
      <c r="CN861" s="5"/>
      <c r="CO861" s="5"/>
      <c r="CP861" s="5"/>
      <c r="CQ861" s="5"/>
      <c r="CR861" s="5"/>
      <c r="CS861" s="5"/>
      <c r="CT861" s="5"/>
      <c r="CU861" s="5"/>
      <c r="CV861" s="5"/>
      <c r="CW861" s="5"/>
      <c r="CX861" s="5"/>
      <c r="CY861" s="5"/>
      <c r="CZ861" s="5"/>
      <c r="DA861" s="5"/>
      <c r="DB861" s="5"/>
      <c r="DC861" s="5"/>
      <c r="DD861" s="5"/>
      <c r="DE861" s="5"/>
      <c r="DF861" s="5"/>
      <c r="DG861" s="5"/>
      <c r="DH861" s="5"/>
      <c r="DI861" s="5"/>
      <c r="DJ861" s="5"/>
      <c r="DK861" s="5"/>
      <c r="DL861" s="5"/>
      <c r="DM861" s="5"/>
      <c r="DN861" s="5"/>
      <c r="DO861" s="5"/>
      <c r="DP861" s="5"/>
      <c r="DQ861" s="5"/>
      <c r="DR861" s="5"/>
      <c r="DS861" s="5"/>
      <c r="DT861" s="5"/>
      <c r="DU861" s="5"/>
    </row>
    <row r="862">
      <c r="A862" s="5"/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5"/>
      <c r="AI862" s="5"/>
      <c r="AJ862" s="5"/>
      <c r="AK862" s="5"/>
      <c r="AL862" s="5"/>
      <c r="AM862" s="5"/>
      <c r="AN862" s="5"/>
      <c r="AO862" s="5"/>
      <c r="AP862" s="5"/>
      <c r="AQ862" s="5"/>
      <c r="AR862" s="5"/>
      <c r="AS862" s="5"/>
      <c r="AT862" s="5"/>
      <c r="AU862" s="5"/>
      <c r="AV862" s="5"/>
      <c r="AW862" s="5"/>
      <c r="AX862" s="5"/>
      <c r="AY862" s="5"/>
      <c r="AZ862" s="5"/>
      <c r="BA862" s="5"/>
      <c r="BB862" s="5"/>
      <c r="BC862" s="5"/>
      <c r="BD862" s="5"/>
      <c r="BE862" s="5"/>
      <c r="BF862" s="5"/>
      <c r="BG862" s="5"/>
      <c r="BH862" s="5"/>
      <c r="BI862" s="5"/>
      <c r="BJ862" s="5"/>
      <c r="BK862" s="5"/>
      <c r="BL862" s="5"/>
      <c r="BM862" s="5"/>
      <c r="BN862" s="5"/>
      <c r="BO862" s="5"/>
      <c r="BP862" s="5"/>
      <c r="BQ862" s="5"/>
      <c r="BR862" s="5"/>
      <c r="BS862" s="5"/>
      <c r="BT862" s="5"/>
      <c r="BU862" s="5"/>
      <c r="BV862" s="5"/>
      <c r="BW862" s="5"/>
      <c r="BX862" s="5"/>
      <c r="BY862" s="5"/>
      <c r="BZ862" s="5"/>
      <c r="CA862" s="5"/>
      <c r="CB862" s="5"/>
      <c r="CC862" s="5"/>
      <c r="CD862" s="5"/>
      <c r="CE862" s="5"/>
      <c r="CF862" s="5"/>
      <c r="CG862" s="5"/>
      <c r="CH862" s="5"/>
      <c r="CI862" s="5"/>
      <c r="CJ862" s="5"/>
      <c r="CK862" s="5"/>
      <c r="CL862" s="5"/>
      <c r="CM862" s="5"/>
      <c r="CN862" s="5"/>
      <c r="CO862" s="5"/>
      <c r="CP862" s="5"/>
      <c r="CQ862" s="5"/>
      <c r="CR862" s="5"/>
      <c r="CS862" s="5"/>
      <c r="CT862" s="5"/>
      <c r="CU862" s="5"/>
      <c r="CV862" s="5"/>
      <c r="CW862" s="5"/>
      <c r="CX862" s="5"/>
      <c r="CY862" s="5"/>
      <c r="CZ862" s="5"/>
      <c r="DA862" s="5"/>
      <c r="DB862" s="5"/>
      <c r="DC862" s="5"/>
      <c r="DD862" s="5"/>
      <c r="DE862" s="5"/>
      <c r="DF862" s="5"/>
      <c r="DG862" s="5"/>
      <c r="DH862" s="5"/>
      <c r="DI862" s="5"/>
      <c r="DJ862" s="5"/>
      <c r="DK862" s="5"/>
      <c r="DL862" s="5"/>
      <c r="DM862" s="5"/>
      <c r="DN862" s="5"/>
      <c r="DO862" s="5"/>
      <c r="DP862" s="5"/>
      <c r="DQ862" s="5"/>
      <c r="DR862" s="5"/>
      <c r="DS862" s="5"/>
      <c r="DT862" s="5"/>
      <c r="DU862" s="5"/>
    </row>
    <row r="863">
      <c r="A863" s="5"/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5"/>
      <c r="AI863" s="5"/>
      <c r="AJ863" s="5"/>
      <c r="AK863" s="5"/>
      <c r="AL863" s="5"/>
      <c r="AM863" s="5"/>
      <c r="AN863" s="5"/>
      <c r="AO863" s="5"/>
      <c r="AP863" s="5"/>
      <c r="AQ863" s="5"/>
      <c r="AR863" s="5"/>
      <c r="AS863" s="5"/>
      <c r="AT863" s="5"/>
      <c r="AU863" s="5"/>
      <c r="AV863" s="5"/>
      <c r="AW863" s="5"/>
      <c r="AX863" s="5"/>
      <c r="AY863" s="5"/>
      <c r="AZ863" s="5"/>
      <c r="BA863" s="5"/>
      <c r="BB863" s="5"/>
      <c r="BC863" s="5"/>
      <c r="BD863" s="5"/>
      <c r="BE863" s="5"/>
      <c r="BF863" s="5"/>
      <c r="BG863" s="5"/>
      <c r="BH863" s="5"/>
      <c r="BI863" s="5"/>
      <c r="BJ863" s="5"/>
      <c r="BK863" s="5"/>
      <c r="BL863" s="5"/>
      <c r="BM863" s="5"/>
      <c r="BN863" s="5"/>
      <c r="BO863" s="5"/>
      <c r="BP863" s="5"/>
      <c r="BQ863" s="5"/>
      <c r="BR863" s="5"/>
      <c r="BS863" s="5"/>
      <c r="BT863" s="5"/>
      <c r="BU863" s="5"/>
      <c r="BV863" s="5"/>
      <c r="BW863" s="5"/>
      <c r="BX863" s="5"/>
      <c r="BY863" s="5"/>
      <c r="BZ863" s="5"/>
      <c r="CA863" s="5"/>
      <c r="CB863" s="5"/>
      <c r="CC863" s="5"/>
      <c r="CD863" s="5"/>
      <c r="CE863" s="5"/>
      <c r="CF863" s="5"/>
      <c r="CG863" s="5"/>
      <c r="CH863" s="5"/>
      <c r="CI863" s="5"/>
      <c r="CJ863" s="5"/>
      <c r="CK863" s="5"/>
      <c r="CL863" s="5"/>
      <c r="CM863" s="5"/>
      <c r="CN863" s="5"/>
      <c r="CO863" s="5"/>
      <c r="CP863" s="5"/>
      <c r="CQ863" s="5"/>
      <c r="CR863" s="5"/>
      <c r="CS863" s="5"/>
      <c r="CT863" s="5"/>
      <c r="CU863" s="5"/>
      <c r="CV863" s="5"/>
      <c r="CW863" s="5"/>
      <c r="CX863" s="5"/>
      <c r="CY863" s="5"/>
      <c r="CZ863" s="5"/>
      <c r="DA863" s="5"/>
      <c r="DB863" s="5"/>
      <c r="DC863" s="5"/>
      <c r="DD863" s="5"/>
      <c r="DE863" s="5"/>
      <c r="DF863" s="5"/>
      <c r="DG863" s="5"/>
      <c r="DH863" s="5"/>
      <c r="DI863" s="5"/>
      <c r="DJ863" s="5"/>
      <c r="DK863" s="5"/>
      <c r="DL863" s="5"/>
      <c r="DM863" s="5"/>
      <c r="DN863" s="5"/>
      <c r="DO863" s="5"/>
      <c r="DP863" s="5"/>
      <c r="DQ863" s="5"/>
      <c r="DR863" s="5"/>
      <c r="DS863" s="5"/>
      <c r="DT863" s="5"/>
      <c r="DU863" s="5"/>
    </row>
    <row r="864">
      <c r="A864" s="5"/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5"/>
      <c r="AI864" s="5"/>
      <c r="AJ864" s="5"/>
      <c r="AK864" s="5"/>
      <c r="AL864" s="5"/>
      <c r="AM864" s="5"/>
      <c r="AN864" s="5"/>
      <c r="AO864" s="5"/>
      <c r="AP864" s="5"/>
      <c r="AQ864" s="5"/>
      <c r="AR864" s="5"/>
      <c r="AS864" s="5"/>
      <c r="AT864" s="5"/>
      <c r="AU864" s="5"/>
      <c r="AV864" s="5"/>
      <c r="AW864" s="5"/>
      <c r="AX864" s="5"/>
      <c r="AY864" s="5"/>
      <c r="AZ864" s="5"/>
      <c r="BA864" s="5"/>
      <c r="BB864" s="5"/>
      <c r="BC864" s="5"/>
      <c r="BD864" s="5"/>
      <c r="BE864" s="5"/>
      <c r="BF864" s="5"/>
      <c r="BG864" s="5"/>
      <c r="BH864" s="5"/>
      <c r="BI864" s="5"/>
      <c r="BJ864" s="5"/>
      <c r="BK864" s="5"/>
      <c r="BL864" s="5"/>
      <c r="BM864" s="5"/>
      <c r="BN864" s="5"/>
      <c r="BO864" s="5"/>
      <c r="BP864" s="5"/>
      <c r="BQ864" s="5"/>
      <c r="BR864" s="5"/>
      <c r="BS864" s="5"/>
      <c r="BT864" s="5"/>
      <c r="BU864" s="5"/>
      <c r="BV864" s="5"/>
      <c r="BW864" s="5"/>
      <c r="BX864" s="5"/>
      <c r="BY864" s="5"/>
      <c r="BZ864" s="5"/>
      <c r="CA864" s="5"/>
      <c r="CB864" s="5"/>
      <c r="CC864" s="5"/>
      <c r="CD864" s="5"/>
      <c r="CE864" s="5"/>
      <c r="CF864" s="5"/>
      <c r="CG864" s="5"/>
      <c r="CH864" s="5"/>
      <c r="CI864" s="5"/>
      <c r="CJ864" s="5"/>
      <c r="CK864" s="5"/>
      <c r="CL864" s="5"/>
      <c r="CM864" s="5"/>
      <c r="CN864" s="5"/>
      <c r="CO864" s="5"/>
      <c r="CP864" s="5"/>
      <c r="CQ864" s="5"/>
      <c r="CR864" s="5"/>
      <c r="CS864" s="5"/>
      <c r="CT864" s="5"/>
      <c r="CU864" s="5"/>
      <c r="CV864" s="5"/>
      <c r="CW864" s="5"/>
      <c r="CX864" s="5"/>
      <c r="CY864" s="5"/>
      <c r="CZ864" s="5"/>
      <c r="DA864" s="5"/>
      <c r="DB864" s="5"/>
      <c r="DC864" s="5"/>
      <c r="DD864" s="5"/>
      <c r="DE864" s="5"/>
      <c r="DF864" s="5"/>
      <c r="DG864" s="5"/>
      <c r="DH864" s="5"/>
      <c r="DI864" s="5"/>
      <c r="DJ864" s="5"/>
      <c r="DK864" s="5"/>
      <c r="DL864" s="5"/>
      <c r="DM864" s="5"/>
      <c r="DN864" s="5"/>
      <c r="DO864" s="5"/>
      <c r="DP864" s="5"/>
      <c r="DQ864" s="5"/>
      <c r="DR864" s="5"/>
      <c r="DS864" s="5"/>
      <c r="DT864" s="5"/>
      <c r="DU864" s="5"/>
    </row>
    <row r="865">
      <c r="A865" s="5"/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5"/>
      <c r="AI865" s="5"/>
      <c r="AJ865" s="5"/>
      <c r="AK865" s="5"/>
      <c r="AL865" s="5"/>
      <c r="AM865" s="5"/>
      <c r="AN865" s="5"/>
      <c r="AO865" s="5"/>
      <c r="AP865" s="5"/>
      <c r="AQ865" s="5"/>
      <c r="AR865" s="5"/>
      <c r="AS865" s="5"/>
      <c r="AT865" s="5"/>
      <c r="AU865" s="5"/>
      <c r="AV865" s="5"/>
      <c r="AW865" s="5"/>
      <c r="AX865" s="5"/>
      <c r="AY865" s="5"/>
      <c r="AZ865" s="5"/>
      <c r="BA865" s="5"/>
      <c r="BB865" s="5"/>
      <c r="BC865" s="5"/>
      <c r="BD865" s="5"/>
      <c r="BE865" s="5"/>
      <c r="BF865" s="5"/>
      <c r="BG865" s="5"/>
      <c r="BH865" s="5"/>
      <c r="BI865" s="5"/>
      <c r="BJ865" s="5"/>
      <c r="BK865" s="5"/>
      <c r="BL865" s="5"/>
      <c r="BM865" s="5"/>
      <c r="BN865" s="5"/>
      <c r="BO865" s="5"/>
      <c r="BP865" s="5"/>
      <c r="BQ865" s="5"/>
      <c r="BR865" s="5"/>
      <c r="BS865" s="5"/>
      <c r="BT865" s="5"/>
      <c r="BU865" s="5"/>
      <c r="BV865" s="5"/>
      <c r="BW865" s="5"/>
      <c r="BX865" s="5"/>
      <c r="BY865" s="5"/>
      <c r="BZ865" s="5"/>
      <c r="CA865" s="5"/>
      <c r="CB865" s="5"/>
      <c r="CC865" s="5"/>
      <c r="CD865" s="5"/>
      <c r="CE865" s="5"/>
      <c r="CF865" s="5"/>
      <c r="CG865" s="5"/>
      <c r="CH865" s="5"/>
      <c r="CI865" s="5"/>
      <c r="CJ865" s="5"/>
      <c r="CK865" s="5"/>
      <c r="CL865" s="5"/>
      <c r="CM865" s="5"/>
      <c r="CN865" s="5"/>
      <c r="CO865" s="5"/>
      <c r="CP865" s="5"/>
      <c r="CQ865" s="5"/>
      <c r="CR865" s="5"/>
      <c r="CS865" s="5"/>
      <c r="CT865" s="5"/>
      <c r="CU865" s="5"/>
      <c r="CV865" s="5"/>
      <c r="CW865" s="5"/>
      <c r="CX865" s="5"/>
      <c r="CY865" s="5"/>
      <c r="CZ865" s="5"/>
      <c r="DA865" s="5"/>
      <c r="DB865" s="5"/>
      <c r="DC865" s="5"/>
      <c r="DD865" s="5"/>
      <c r="DE865" s="5"/>
      <c r="DF865" s="5"/>
      <c r="DG865" s="5"/>
      <c r="DH865" s="5"/>
      <c r="DI865" s="5"/>
      <c r="DJ865" s="5"/>
      <c r="DK865" s="5"/>
      <c r="DL865" s="5"/>
      <c r="DM865" s="5"/>
      <c r="DN865" s="5"/>
      <c r="DO865" s="5"/>
      <c r="DP865" s="5"/>
      <c r="DQ865" s="5"/>
      <c r="DR865" s="5"/>
      <c r="DS865" s="5"/>
      <c r="DT865" s="5"/>
      <c r="DU865" s="5"/>
    </row>
    <row r="866">
      <c r="A866" s="5"/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5"/>
      <c r="AI866" s="5"/>
      <c r="AJ866" s="5"/>
      <c r="AK866" s="5"/>
      <c r="AL866" s="5"/>
      <c r="AM866" s="5"/>
      <c r="AN866" s="5"/>
      <c r="AO866" s="5"/>
      <c r="AP866" s="5"/>
      <c r="AQ866" s="5"/>
      <c r="AR866" s="5"/>
      <c r="AS866" s="5"/>
      <c r="AT866" s="5"/>
      <c r="AU866" s="5"/>
      <c r="AV866" s="5"/>
      <c r="AW866" s="5"/>
      <c r="AX866" s="5"/>
      <c r="AY866" s="5"/>
      <c r="AZ866" s="5"/>
      <c r="BA866" s="5"/>
      <c r="BB866" s="5"/>
      <c r="BC866" s="5"/>
      <c r="BD866" s="5"/>
      <c r="BE866" s="5"/>
      <c r="BF866" s="5"/>
      <c r="BG866" s="5"/>
      <c r="BH866" s="5"/>
      <c r="BI866" s="5"/>
      <c r="BJ866" s="5"/>
      <c r="BK866" s="5"/>
      <c r="BL866" s="5"/>
      <c r="BM866" s="5"/>
      <c r="BN866" s="5"/>
      <c r="BO866" s="5"/>
      <c r="BP866" s="5"/>
      <c r="BQ866" s="5"/>
      <c r="BR866" s="5"/>
      <c r="BS866" s="5"/>
      <c r="BT866" s="5"/>
      <c r="BU866" s="5"/>
      <c r="BV866" s="5"/>
      <c r="BW866" s="5"/>
      <c r="BX866" s="5"/>
      <c r="BY866" s="5"/>
      <c r="BZ866" s="5"/>
      <c r="CA866" s="5"/>
      <c r="CB866" s="5"/>
      <c r="CC866" s="5"/>
      <c r="CD866" s="5"/>
      <c r="CE866" s="5"/>
      <c r="CF866" s="5"/>
      <c r="CG866" s="5"/>
      <c r="CH866" s="5"/>
      <c r="CI866" s="5"/>
      <c r="CJ866" s="5"/>
      <c r="CK866" s="5"/>
      <c r="CL866" s="5"/>
      <c r="CM866" s="5"/>
      <c r="CN866" s="5"/>
      <c r="CO866" s="5"/>
      <c r="CP866" s="5"/>
      <c r="CQ866" s="5"/>
      <c r="CR866" s="5"/>
      <c r="CS866" s="5"/>
      <c r="CT866" s="5"/>
      <c r="CU866" s="5"/>
      <c r="CV866" s="5"/>
      <c r="CW866" s="5"/>
      <c r="CX866" s="5"/>
      <c r="CY866" s="5"/>
      <c r="CZ866" s="5"/>
      <c r="DA866" s="5"/>
      <c r="DB866" s="5"/>
      <c r="DC866" s="5"/>
      <c r="DD866" s="5"/>
      <c r="DE866" s="5"/>
      <c r="DF866" s="5"/>
      <c r="DG866" s="5"/>
      <c r="DH866" s="5"/>
      <c r="DI866" s="5"/>
      <c r="DJ866" s="5"/>
      <c r="DK866" s="5"/>
      <c r="DL866" s="5"/>
      <c r="DM866" s="5"/>
      <c r="DN866" s="5"/>
      <c r="DO866" s="5"/>
      <c r="DP866" s="5"/>
      <c r="DQ866" s="5"/>
      <c r="DR866" s="5"/>
      <c r="DS866" s="5"/>
      <c r="DT866" s="5"/>
      <c r="DU866" s="5"/>
    </row>
    <row r="867">
      <c r="A867" s="5"/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5"/>
      <c r="AI867" s="5"/>
      <c r="AJ867" s="5"/>
      <c r="AK867" s="5"/>
      <c r="AL867" s="5"/>
      <c r="AM867" s="5"/>
      <c r="AN867" s="5"/>
      <c r="AO867" s="5"/>
      <c r="AP867" s="5"/>
      <c r="AQ867" s="5"/>
      <c r="AR867" s="5"/>
      <c r="AS867" s="5"/>
      <c r="AT867" s="5"/>
      <c r="AU867" s="5"/>
      <c r="AV867" s="5"/>
      <c r="AW867" s="5"/>
      <c r="AX867" s="5"/>
      <c r="AY867" s="5"/>
      <c r="AZ867" s="5"/>
      <c r="BA867" s="5"/>
      <c r="BB867" s="5"/>
      <c r="BC867" s="5"/>
      <c r="BD867" s="5"/>
      <c r="BE867" s="5"/>
      <c r="BF867" s="5"/>
      <c r="BG867" s="5"/>
      <c r="BH867" s="5"/>
      <c r="BI867" s="5"/>
      <c r="BJ867" s="5"/>
      <c r="BK867" s="5"/>
      <c r="BL867" s="5"/>
      <c r="BM867" s="5"/>
      <c r="BN867" s="5"/>
      <c r="BO867" s="5"/>
      <c r="BP867" s="5"/>
      <c r="BQ867" s="5"/>
      <c r="BR867" s="5"/>
      <c r="BS867" s="5"/>
      <c r="BT867" s="5"/>
      <c r="BU867" s="5"/>
      <c r="BV867" s="5"/>
      <c r="BW867" s="5"/>
      <c r="BX867" s="5"/>
      <c r="BY867" s="5"/>
      <c r="BZ867" s="5"/>
      <c r="CA867" s="5"/>
      <c r="CB867" s="5"/>
      <c r="CC867" s="5"/>
      <c r="CD867" s="5"/>
      <c r="CE867" s="5"/>
      <c r="CF867" s="5"/>
      <c r="CG867" s="5"/>
      <c r="CH867" s="5"/>
      <c r="CI867" s="5"/>
      <c r="CJ867" s="5"/>
      <c r="CK867" s="5"/>
      <c r="CL867" s="5"/>
      <c r="CM867" s="5"/>
      <c r="CN867" s="5"/>
      <c r="CO867" s="5"/>
      <c r="CP867" s="5"/>
      <c r="CQ867" s="5"/>
      <c r="CR867" s="5"/>
      <c r="CS867" s="5"/>
      <c r="CT867" s="5"/>
      <c r="CU867" s="5"/>
      <c r="CV867" s="5"/>
      <c r="CW867" s="5"/>
      <c r="CX867" s="5"/>
      <c r="CY867" s="5"/>
      <c r="CZ867" s="5"/>
      <c r="DA867" s="5"/>
      <c r="DB867" s="5"/>
      <c r="DC867" s="5"/>
      <c r="DD867" s="5"/>
      <c r="DE867" s="5"/>
      <c r="DF867" s="5"/>
      <c r="DG867" s="5"/>
      <c r="DH867" s="5"/>
      <c r="DI867" s="5"/>
      <c r="DJ867" s="5"/>
      <c r="DK867" s="5"/>
      <c r="DL867" s="5"/>
      <c r="DM867" s="5"/>
      <c r="DN867" s="5"/>
      <c r="DO867" s="5"/>
      <c r="DP867" s="5"/>
      <c r="DQ867" s="5"/>
      <c r="DR867" s="5"/>
      <c r="DS867" s="5"/>
      <c r="DT867" s="5"/>
      <c r="DU867" s="5"/>
    </row>
    <row r="868">
      <c r="A868" s="5"/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5"/>
      <c r="AI868" s="5"/>
      <c r="AJ868" s="5"/>
      <c r="AK868" s="5"/>
      <c r="AL868" s="5"/>
      <c r="AM868" s="5"/>
      <c r="AN868" s="5"/>
      <c r="AO868" s="5"/>
      <c r="AP868" s="5"/>
      <c r="AQ868" s="5"/>
      <c r="AR868" s="5"/>
      <c r="AS868" s="5"/>
      <c r="AT868" s="5"/>
      <c r="AU868" s="5"/>
      <c r="AV868" s="5"/>
      <c r="AW868" s="5"/>
      <c r="AX868" s="5"/>
      <c r="AY868" s="5"/>
      <c r="AZ868" s="5"/>
      <c r="BA868" s="5"/>
      <c r="BB868" s="5"/>
      <c r="BC868" s="5"/>
      <c r="BD868" s="5"/>
      <c r="BE868" s="5"/>
      <c r="BF868" s="5"/>
      <c r="BG868" s="5"/>
      <c r="BH868" s="5"/>
      <c r="BI868" s="5"/>
      <c r="BJ868" s="5"/>
      <c r="BK868" s="5"/>
      <c r="BL868" s="5"/>
      <c r="BM868" s="5"/>
      <c r="BN868" s="5"/>
      <c r="BO868" s="5"/>
      <c r="BP868" s="5"/>
      <c r="BQ868" s="5"/>
      <c r="BR868" s="5"/>
      <c r="BS868" s="5"/>
      <c r="BT868" s="5"/>
      <c r="BU868" s="5"/>
      <c r="BV868" s="5"/>
      <c r="BW868" s="5"/>
      <c r="BX868" s="5"/>
      <c r="BY868" s="5"/>
      <c r="BZ868" s="5"/>
      <c r="CA868" s="5"/>
      <c r="CB868" s="5"/>
      <c r="CC868" s="5"/>
      <c r="CD868" s="5"/>
      <c r="CE868" s="5"/>
      <c r="CF868" s="5"/>
      <c r="CG868" s="5"/>
      <c r="CH868" s="5"/>
      <c r="CI868" s="5"/>
      <c r="CJ868" s="5"/>
      <c r="CK868" s="5"/>
      <c r="CL868" s="5"/>
      <c r="CM868" s="5"/>
      <c r="CN868" s="5"/>
      <c r="CO868" s="5"/>
      <c r="CP868" s="5"/>
      <c r="CQ868" s="5"/>
      <c r="CR868" s="5"/>
      <c r="CS868" s="5"/>
      <c r="CT868" s="5"/>
      <c r="CU868" s="5"/>
      <c r="CV868" s="5"/>
      <c r="CW868" s="5"/>
      <c r="CX868" s="5"/>
      <c r="CY868" s="5"/>
      <c r="CZ868" s="5"/>
      <c r="DA868" s="5"/>
      <c r="DB868" s="5"/>
      <c r="DC868" s="5"/>
      <c r="DD868" s="5"/>
      <c r="DE868" s="5"/>
      <c r="DF868" s="5"/>
      <c r="DG868" s="5"/>
      <c r="DH868" s="5"/>
      <c r="DI868" s="5"/>
      <c r="DJ868" s="5"/>
      <c r="DK868" s="5"/>
      <c r="DL868" s="5"/>
      <c r="DM868" s="5"/>
      <c r="DN868" s="5"/>
      <c r="DO868" s="5"/>
      <c r="DP868" s="5"/>
      <c r="DQ868" s="5"/>
      <c r="DR868" s="5"/>
      <c r="DS868" s="5"/>
      <c r="DT868" s="5"/>
      <c r="DU868" s="5"/>
    </row>
    <row r="869">
      <c r="A869" s="5"/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5"/>
      <c r="AI869" s="5"/>
      <c r="AJ869" s="5"/>
      <c r="AK869" s="5"/>
      <c r="AL869" s="5"/>
      <c r="AM869" s="5"/>
      <c r="AN869" s="5"/>
      <c r="AO869" s="5"/>
      <c r="AP869" s="5"/>
      <c r="AQ869" s="5"/>
      <c r="AR869" s="5"/>
      <c r="AS869" s="5"/>
      <c r="AT869" s="5"/>
      <c r="AU869" s="5"/>
      <c r="AV869" s="5"/>
      <c r="AW869" s="5"/>
      <c r="AX869" s="5"/>
      <c r="AY869" s="5"/>
      <c r="AZ869" s="5"/>
      <c r="BA869" s="5"/>
      <c r="BB869" s="5"/>
      <c r="BC869" s="5"/>
      <c r="BD869" s="5"/>
      <c r="BE869" s="5"/>
      <c r="BF869" s="5"/>
      <c r="BG869" s="5"/>
      <c r="BH869" s="5"/>
      <c r="BI869" s="5"/>
      <c r="BJ869" s="5"/>
      <c r="BK869" s="5"/>
      <c r="BL869" s="5"/>
      <c r="BM869" s="5"/>
      <c r="BN869" s="5"/>
      <c r="BO869" s="5"/>
      <c r="BP869" s="5"/>
      <c r="BQ869" s="5"/>
      <c r="BR869" s="5"/>
      <c r="BS869" s="5"/>
      <c r="BT869" s="5"/>
      <c r="BU869" s="5"/>
      <c r="BV869" s="5"/>
      <c r="BW869" s="5"/>
      <c r="BX869" s="5"/>
      <c r="BY869" s="5"/>
      <c r="BZ869" s="5"/>
      <c r="CA869" s="5"/>
      <c r="CB869" s="5"/>
      <c r="CC869" s="5"/>
      <c r="CD869" s="5"/>
      <c r="CE869" s="5"/>
      <c r="CF869" s="5"/>
      <c r="CG869" s="5"/>
      <c r="CH869" s="5"/>
      <c r="CI869" s="5"/>
      <c r="CJ869" s="5"/>
      <c r="CK869" s="5"/>
      <c r="CL869" s="5"/>
      <c r="CM869" s="5"/>
      <c r="CN869" s="5"/>
      <c r="CO869" s="5"/>
      <c r="CP869" s="5"/>
      <c r="CQ869" s="5"/>
      <c r="CR869" s="5"/>
      <c r="CS869" s="5"/>
      <c r="CT869" s="5"/>
      <c r="CU869" s="5"/>
      <c r="CV869" s="5"/>
      <c r="CW869" s="5"/>
      <c r="CX869" s="5"/>
      <c r="CY869" s="5"/>
      <c r="CZ869" s="5"/>
      <c r="DA869" s="5"/>
      <c r="DB869" s="5"/>
      <c r="DC869" s="5"/>
      <c r="DD869" s="5"/>
      <c r="DE869" s="5"/>
      <c r="DF869" s="5"/>
      <c r="DG869" s="5"/>
      <c r="DH869" s="5"/>
      <c r="DI869" s="5"/>
      <c r="DJ869" s="5"/>
      <c r="DK869" s="5"/>
      <c r="DL869" s="5"/>
      <c r="DM869" s="5"/>
      <c r="DN869" s="5"/>
      <c r="DO869" s="5"/>
      <c r="DP869" s="5"/>
      <c r="DQ869" s="5"/>
      <c r="DR869" s="5"/>
      <c r="DS869" s="5"/>
      <c r="DT869" s="5"/>
      <c r="DU869" s="5"/>
    </row>
    <row r="870">
      <c r="A870" s="5"/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5"/>
      <c r="AI870" s="5"/>
      <c r="AJ870" s="5"/>
      <c r="AK870" s="5"/>
      <c r="AL870" s="5"/>
      <c r="AM870" s="5"/>
      <c r="AN870" s="5"/>
      <c r="AO870" s="5"/>
      <c r="AP870" s="5"/>
      <c r="AQ870" s="5"/>
      <c r="AR870" s="5"/>
      <c r="AS870" s="5"/>
      <c r="AT870" s="5"/>
      <c r="AU870" s="5"/>
      <c r="AV870" s="5"/>
      <c r="AW870" s="5"/>
      <c r="AX870" s="5"/>
      <c r="AY870" s="5"/>
      <c r="AZ870" s="5"/>
      <c r="BA870" s="5"/>
      <c r="BB870" s="5"/>
      <c r="BC870" s="5"/>
      <c r="BD870" s="5"/>
      <c r="BE870" s="5"/>
      <c r="BF870" s="5"/>
      <c r="BG870" s="5"/>
      <c r="BH870" s="5"/>
      <c r="BI870" s="5"/>
      <c r="BJ870" s="5"/>
      <c r="BK870" s="5"/>
      <c r="BL870" s="5"/>
      <c r="BM870" s="5"/>
      <c r="BN870" s="5"/>
      <c r="BO870" s="5"/>
      <c r="BP870" s="5"/>
      <c r="BQ870" s="5"/>
      <c r="BR870" s="5"/>
      <c r="BS870" s="5"/>
      <c r="BT870" s="5"/>
      <c r="BU870" s="5"/>
      <c r="BV870" s="5"/>
      <c r="BW870" s="5"/>
      <c r="BX870" s="5"/>
      <c r="BY870" s="5"/>
      <c r="BZ870" s="5"/>
      <c r="CA870" s="5"/>
      <c r="CB870" s="5"/>
      <c r="CC870" s="5"/>
      <c r="CD870" s="5"/>
      <c r="CE870" s="5"/>
      <c r="CF870" s="5"/>
      <c r="CG870" s="5"/>
      <c r="CH870" s="5"/>
      <c r="CI870" s="5"/>
      <c r="CJ870" s="5"/>
      <c r="CK870" s="5"/>
      <c r="CL870" s="5"/>
      <c r="CM870" s="5"/>
      <c r="CN870" s="5"/>
      <c r="CO870" s="5"/>
      <c r="CP870" s="5"/>
      <c r="CQ870" s="5"/>
      <c r="CR870" s="5"/>
      <c r="CS870" s="5"/>
      <c r="CT870" s="5"/>
      <c r="CU870" s="5"/>
      <c r="CV870" s="5"/>
      <c r="CW870" s="5"/>
      <c r="CX870" s="5"/>
      <c r="CY870" s="5"/>
      <c r="CZ870" s="5"/>
      <c r="DA870" s="5"/>
      <c r="DB870" s="5"/>
      <c r="DC870" s="5"/>
      <c r="DD870" s="5"/>
      <c r="DE870" s="5"/>
      <c r="DF870" s="5"/>
      <c r="DG870" s="5"/>
      <c r="DH870" s="5"/>
      <c r="DI870" s="5"/>
      <c r="DJ870" s="5"/>
      <c r="DK870" s="5"/>
      <c r="DL870" s="5"/>
      <c r="DM870" s="5"/>
      <c r="DN870" s="5"/>
      <c r="DO870" s="5"/>
      <c r="DP870" s="5"/>
      <c r="DQ870" s="5"/>
      <c r="DR870" s="5"/>
      <c r="DS870" s="5"/>
      <c r="DT870" s="5"/>
      <c r="DU870" s="5"/>
    </row>
    <row r="871">
      <c r="A871" s="5"/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5"/>
      <c r="AI871" s="5"/>
      <c r="AJ871" s="5"/>
      <c r="AK871" s="5"/>
      <c r="AL871" s="5"/>
      <c r="AM871" s="5"/>
      <c r="AN871" s="5"/>
      <c r="AO871" s="5"/>
      <c r="AP871" s="5"/>
      <c r="AQ871" s="5"/>
      <c r="AR871" s="5"/>
      <c r="AS871" s="5"/>
      <c r="AT871" s="5"/>
      <c r="AU871" s="5"/>
      <c r="AV871" s="5"/>
      <c r="AW871" s="5"/>
      <c r="AX871" s="5"/>
      <c r="AY871" s="5"/>
      <c r="AZ871" s="5"/>
      <c r="BA871" s="5"/>
      <c r="BB871" s="5"/>
      <c r="BC871" s="5"/>
      <c r="BD871" s="5"/>
      <c r="BE871" s="5"/>
      <c r="BF871" s="5"/>
      <c r="BG871" s="5"/>
      <c r="BH871" s="5"/>
      <c r="BI871" s="5"/>
      <c r="BJ871" s="5"/>
      <c r="BK871" s="5"/>
      <c r="BL871" s="5"/>
      <c r="BM871" s="5"/>
      <c r="BN871" s="5"/>
      <c r="BO871" s="5"/>
      <c r="BP871" s="5"/>
      <c r="BQ871" s="5"/>
      <c r="BR871" s="5"/>
      <c r="BS871" s="5"/>
      <c r="BT871" s="5"/>
      <c r="BU871" s="5"/>
      <c r="BV871" s="5"/>
      <c r="BW871" s="5"/>
      <c r="BX871" s="5"/>
      <c r="BY871" s="5"/>
      <c r="BZ871" s="5"/>
      <c r="CA871" s="5"/>
      <c r="CB871" s="5"/>
      <c r="CC871" s="5"/>
      <c r="CD871" s="5"/>
      <c r="CE871" s="5"/>
      <c r="CF871" s="5"/>
      <c r="CG871" s="5"/>
      <c r="CH871" s="5"/>
      <c r="CI871" s="5"/>
      <c r="CJ871" s="5"/>
      <c r="CK871" s="5"/>
      <c r="CL871" s="5"/>
      <c r="CM871" s="5"/>
      <c r="CN871" s="5"/>
      <c r="CO871" s="5"/>
      <c r="CP871" s="5"/>
      <c r="CQ871" s="5"/>
      <c r="CR871" s="5"/>
      <c r="CS871" s="5"/>
      <c r="CT871" s="5"/>
      <c r="CU871" s="5"/>
      <c r="CV871" s="5"/>
      <c r="CW871" s="5"/>
      <c r="CX871" s="5"/>
      <c r="CY871" s="5"/>
      <c r="CZ871" s="5"/>
      <c r="DA871" s="5"/>
      <c r="DB871" s="5"/>
      <c r="DC871" s="5"/>
      <c r="DD871" s="5"/>
      <c r="DE871" s="5"/>
      <c r="DF871" s="5"/>
      <c r="DG871" s="5"/>
      <c r="DH871" s="5"/>
      <c r="DI871" s="5"/>
      <c r="DJ871" s="5"/>
      <c r="DK871" s="5"/>
      <c r="DL871" s="5"/>
      <c r="DM871" s="5"/>
      <c r="DN871" s="5"/>
      <c r="DO871" s="5"/>
      <c r="DP871" s="5"/>
      <c r="DQ871" s="5"/>
      <c r="DR871" s="5"/>
      <c r="DS871" s="5"/>
      <c r="DT871" s="5"/>
      <c r="DU871" s="5"/>
    </row>
    <row r="872">
      <c r="A872" s="5"/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5"/>
      <c r="AI872" s="5"/>
      <c r="AJ872" s="5"/>
      <c r="AK872" s="5"/>
      <c r="AL872" s="5"/>
      <c r="AM872" s="5"/>
      <c r="AN872" s="5"/>
      <c r="AO872" s="5"/>
      <c r="AP872" s="5"/>
      <c r="AQ872" s="5"/>
      <c r="AR872" s="5"/>
      <c r="AS872" s="5"/>
      <c r="AT872" s="5"/>
      <c r="AU872" s="5"/>
      <c r="AV872" s="5"/>
      <c r="AW872" s="5"/>
      <c r="AX872" s="5"/>
      <c r="AY872" s="5"/>
      <c r="AZ872" s="5"/>
      <c r="BA872" s="5"/>
      <c r="BB872" s="5"/>
      <c r="BC872" s="5"/>
      <c r="BD872" s="5"/>
      <c r="BE872" s="5"/>
      <c r="BF872" s="5"/>
      <c r="BG872" s="5"/>
      <c r="BH872" s="5"/>
      <c r="BI872" s="5"/>
      <c r="BJ872" s="5"/>
      <c r="BK872" s="5"/>
      <c r="BL872" s="5"/>
      <c r="BM872" s="5"/>
      <c r="BN872" s="5"/>
      <c r="BO872" s="5"/>
      <c r="BP872" s="5"/>
      <c r="BQ872" s="5"/>
      <c r="BR872" s="5"/>
      <c r="BS872" s="5"/>
      <c r="BT872" s="5"/>
      <c r="BU872" s="5"/>
      <c r="BV872" s="5"/>
      <c r="BW872" s="5"/>
      <c r="BX872" s="5"/>
      <c r="BY872" s="5"/>
      <c r="BZ872" s="5"/>
      <c r="CA872" s="5"/>
      <c r="CB872" s="5"/>
      <c r="CC872" s="5"/>
      <c r="CD872" s="5"/>
      <c r="CE872" s="5"/>
      <c r="CF872" s="5"/>
      <c r="CG872" s="5"/>
      <c r="CH872" s="5"/>
      <c r="CI872" s="5"/>
      <c r="CJ872" s="5"/>
      <c r="CK872" s="5"/>
      <c r="CL872" s="5"/>
      <c r="CM872" s="5"/>
      <c r="CN872" s="5"/>
      <c r="CO872" s="5"/>
      <c r="CP872" s="5"/>
      <c r="CQ872" s="5"/>
      <c r="CR872" s="5"/>
      <c r="CS872" s="5"/>
      <c r="CT872" s="5"/>
      <c r="CU872" s="5"/>
      <c r="CV872" s="5"/>
      <c r="CW872" s="5"/>
      <c r="CX872" s="5"/>
      <c r="CY872" s="5"/>
      <c r="CZ872" s="5"/>
      <c r="DA872" s="5"/>
      <c r="DB872" s="5"/>
      <c r="DC872" s="5"/>
      <c r="DD872" s="5"/>
      <c r="DE872" s="5"/>
      <c r="DF872" s="5"/>
      <c r="DG872" s="5"/>
      <c r="DH872" s="5"/>
      <c r="DI872" s="5"/>
      <c r="DJ872" s="5"/>
      <c r="DK872" s="5"/>
      <c r="DL872" s="5"/>
      <c r="DM872" s="5"/>
      <c r="DN872" s="5"/>
      <c r="DO872" s="5"/>
      <c r="DP872" s="5"/>
      <c r="DQ872" s="5"/>
      <c r="DR872" s="5"/>
      <c r="DS872" s="5"/>
      <c r="DT872" s="5"/>
      <c r="DU872" s="5"/>
    </row>
    <row r="873">
      <c r="A873" s="5"/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5"/>
      <c r="AI873" s="5"/>
      <c r="AJ873" s="5"/>
      <c r="AK873" s="5"/>
      <c r="AL873" s="5"/>
      <c r="AM873" s="5"/>
      <c r="AN873" s="5"/>
      <c r="AO873" s="5"/>
      <c r="AP873" s="5"/>
      <c r="AQ873" s="5"/>
      <c r="AR873" s="5"/>
      <c r="AS873" s="5"/>
      <c r="AT873" s="5"/>
      <c r="AU873" s="5"/>
      <c r="AV873" s="5"/>
      <c r="AW873" s="5"/>
      <c r="AX873" s="5"/>
      <c r="AY873" s="5"/>
      <c r="AZ873" s="5"/>
      <c r="BA873" s="5"/>
      <c r="BB873" s="5"/>
      <c r="BC873" s="5"/>
      <c r="BD873" s="5"/>
      <c r="BE873" s="5"/>
      <c r="BF873" s="5"/>
      <c r="BG873" s="5"/>
      <c r="BH873" s="5"/>
      <c r="BI873" s="5"/>
      <c r="BJ873" s="5"/>
      <c r="BK873" s="5"/>
      <c r="BL873" s="5"/>
      <c r="BM873" s="5"/>
      <c r="BN873" s="5"/>
      <c r="BO873" s="5"/>
      <c r="BP873" s="5"/>
      <c r="BQ873" s="5"/>
      <c r="BR873" s="5"/>
      <c r="BS873" s="5"/>
      <c r="BT873" s="5"/>
      <c r="BU873" s="5"/>
      <c r="BV873" s="5"/>
      <c r="BW873" s="5"/>
      <c r="BX873" s="5"/>
      <c r="BY873" s="5"/>
      <c r="BZ873" s="5"/>
      <c r="CA873" s="5"/>
      <c r="CB873" s="5"/>
      <c r="CC873" s="5"/>
      <c r="CD873" s="5"/>
      <c r="CE873" s="5"/>
      <c r="CF873" s="5"/>
      <c r="CG873" s="5"/>
      <c r="CH873" s="5"/>
      <c r="CI873" s="5"/>
      <c r="CJ873" s="5"/>
      <c r="CK873" s="5"/>
      <c r="CL873" s="5"/>
      <c r="CM873" s="5"/>
      <c r="CN873" s="5"/>
      <c r="CO873" s="5"/>
      <c r="CP873" s="5"/>
      <c r="CQ873" s="5"/>
      <c r="CR873" s="5"/>
      <c r="CS873" s="5"/>
      <c r="CT873" s="5"/>
      <c r="CU873" s="5"/>
      <c r="CV873" s="5"/>
      <c r="CW873" s="5"/>
      <c r="CX873" s="5"/>
      <c r="CY873" s="5"/>
      <c r="CZ873" s="5"/>
      <c r="DA873" s="5"/>
      <c r="DB873" s="5"/>
      <c r="DC873" s="5"/>
      <c r="DD873" s="5"/>
      <c r="DE873" s="5"/>
      <c r="DF873" s="5"/>
      <c r="DG873" s="5"/>
      <c r="DH873" s="5"/>
      <c r="DI873" s="5"/>
      <c r="DJ873" s="5"/>
      <c r="DK873" s="5"/>
      <c r="DL873" s="5"/>
      <c r="DM873" s="5"/>
      <c r="DN873" s="5"/>
      <c r="DO873" s="5"/>
      <c r="DP873" s="5"/>
      <c r="DQ873" s="5"/>
      <c r="DR873" s="5"/>
      <c r="DS873" s="5"/>
      <c r="DT873" s="5"/>
      <c r="DU873" s="5"/>
    </row>
    <row r="874">
      <c r="A874" s="5"/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5"/>
      <c r="AI874" s="5"/>
      <c r="AJ874" s="5"/>
      <c r="AK874" s="5"/>
      <c r="AL874" s="5"/>
      <c r="AM874" s="5"/>
      <c r="AN874" s="5"/>
      <c r="AO874" s="5"/>
      <c r="AP874" s="5"/>
      <c r="AQ874" s="5"/>
      <c r="AR874" s="5"/>
      <c r="AS874" s="5"/>
      <c r="AT874" s="5"/>
      <c r="AU874" s="5"/>
      <c r="AV874" s="5"/>
      <c r="AW874" s="5"/>
      <c r="AX874" s="5"/>
      <c r="AY874" s="5"/>
      <c r="AZ874" s="5"/>
      <c r="BA874" s="5"/>
      <c r="BB874" s="5"/>
      <c r="BC874" s="5"/>
      <c r="BD874" s="5"/>
      <c r="BE874" s="5"/>
      <c r="BF874" s="5"/>
      <c r="BG874" s="5"/>
      <c r="BH874" s="5"/>
      <c r="BI874" s="5"/>
      <c r="BJ874" s="5"/>
      <c r="BK874" s="5"/>
      <c r="BL874" s="5"/>
      <c r="BM874" s="5"/>
      <c r="BN874" s="5"/>
      <c r="BO874" s="5"/>
      <c r="BP874" s="5"/>
      <c r="BQ874" s="5"/>
      <c r="BR874" s="5"/>
      <c r="BS874" s="5"/>
      <c r="BT874" s="5"/>
      <c r="BU874" s="5"/>
      <c r="BV874" s="5"/>
      <c r="BW874" s="5"/>
      <c r="BX874" s="5"/>
      <c r="BY874" s="5"/>
      <c r="BZ874" s="5"/>
      <c r="CA874" s="5"/>
      <c r="CB874" s="5"/>
      <c r="CC874" s="5"/>
      <c r="CD874" s="5"/>
      <c r="CE874" s="5"/>
      <c r="CF874" s="5"/>
      <c r="CG874" s="5"/>
      <c r="CH874" s="5"/>
      <c r="CI874" s="5"/>
      <c r="CJ874" s="5"/>
      <c r="CK874" s="5"/>
      <c r="CL874" s="5"/>
      <c r="CM874" s="5"/>
      <c r="CN874" s="5"/>
      <c r="CO874" s="5"/>
      <c r="CP874" s="5"/>
      <c r="CQ874" s="5"/>
      <c r="CR874" s="5"/>
      <c r="CS874" s="5"/>
      <c r="CT874" s="5"/>
      <c r="CU874" s="5"/>
      <c r="CV874" s="5"/>
      <c r="CW874" s="5"/>
      <c r="CX874" s="5"/>
      <c r="CY874" s="5"/>
      <c r="CZ874" s="5"/>
      <c r="DA874" s="5"/>
      <c r="DB874" s="5"/>
      <c r="DC874" s="5"/>
      <c r="DD874" s="5"/>
      <c r="DE874" s="5"/>
      <c r="DF874" s="5"/>
      <c r="DG874" s="5"/>
      <c r="DH874" s="5"/>
      <c r="DI874" s="5"/>
      <c r="DJ874" s="5"/>
      <c r="DK874" s="5"/>
      <c r="DL874" s="5"/>
      <c r="DM874" s="5"/>
      <c r="DN874" s="5"/>
      <c r="DO874" s="5"/>
      <c r="DP874" s="5"/>
      <c r="DQ874" s="5"/>
      <c r="DR874" s="5"/>
      <c r="DS874" s="5"/>
      <c r="DT874" s="5"/>
      <c r="DU874" s="5"/>
    </row>
    <row r="875">
      <c r="A875" s="5"/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5"/>
      <c r="AI875" s="5"/>
      <c r="AJ875" s="5"/>
      <c r="AK875" s="5"/>
      <c r="AL875" s="5"/>
      <c r="AM875" s="5"/>
      <c r="AN875" s="5"/>
      <c r="AO875" s="5"/>
      <c r="AP875" s="5"/>
      <c r="AQ875" s="5"/>
      <c r="AR875" s="5"/>
      <c r="AS875" s="5"/>
      <c r="AT875" s="5"/>
      <c r="AU875" s="5"/>
      <c r="AV875" s="5"/>
      <c r="AW875" s="5"/>
      <c r="AX875" s="5"/>
      <c r="AY875" s="5"/>
      <c r="AZ875" s="5"/>
      <c r="BA875" s="5"/>
      <c r="BB875" s="5"/>
      <c r="BC875" s="5"/>
      <c r="BD875" s="5"/>
      <c r="BE875" s="5"/>
      <c r="BF875" s="5"/>
      <c r="BG875" s="5"/>
      <c r="BH875" s="5"/>
      <c r="BI875" s="5"/>
      <c r="BJ875" s="5"/>
      <c r="BK875" s="5"/>
      <c r="BL875" s="5"/>
      <c r="BM875" s="5"/>
      <c r="BN875" s="5"/>
      <c r="BO875" s="5"/>
      <c r="BP875" s="5"/>
      <c r="BQ875" s="5"/>
      <c r="BR875" s="5"/>
      <c r="BS875" s="5"/>
      <c r="BT875" s="5"/>
      <c r="BU875" s="5"/>
      <c r="BV875" s="5"/>
      <c r="BW875" s="5"/>
      <c r="BX875" s="5"/>
      <c r="BY875" s="5"/>
      <c r="BZ875" s="5"/>
      <c r="CA875" s="5"/>
      <c r="CB875" s="5"/>
      <c r="CC875" s="5"/>
      <c r="CD875" s="5"/>
      <c r="CE875" s="5"/>
      <c r="CF875" s="5"/>
      <c r="CG875" s="5"/>
      <c r="CH875" s="5"/>
      <c r="CI875" s="5"/>
      <c r="CJ875" s="5"/>
      <c r="CK875" s="5"/>
      <c r="CL875" s="5"/>
      <c r="CM875" s="5"/>
      <c r="CN875" s="5"/>
      <c r="CO875" s="5"/>
      <c r="CP875" s="5"/>
      <c r="CQ875" s="5"/>
      <c r="CR875" s="5"/>
      <c r="CS875" s="5"/>
      <c r="CT875" s="5"/>
      <c r="CU875" s="5"/>
      <c r="CV875" s="5"/>
      <c r="CW875" s="5"/>
      <c r="CX875" s="5"/>
      <c r="CY875" s="5"/>
      <c r="CZ875" s="5"/>
      <c r="DA875" s="5"/>
      <c r="DB875" s="5"/>
      <c r="DC875" s="5"/>
      <c r="DD875" s="5"/>
      <c r="DE875" s="5"/>
      <c r="DF875" s="5"/>
      <c r="DG875" s="5"/>
      <c r="DH875" s="5"/>
      <c r="DI875" s="5"/>
      <c r="DJ875" s="5"/>
      <c r="DK875" s="5"/>
      <c r="DL875" s="5"/>
      <c r="DM875" s="5"/>
      <c r="DN875" s="5"/>
      <c r="DO875" s="5"/>
      <c r="DP875" s="5"/>
      <c r="DQ875" s="5"/>
      <c r="DR875" s="5"/>
      <c r="DS875" s="5"/>
      <c r="DT875" s="5"/>
      <c r="DU875" s="5"/>
    </row>
    <row r="876">
      <c r="A876" s="5"/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5"/>
      <c r="AI876" s="5"/>
      <c r="AJ876" s="5"/>
      <c r="AK876" s="5"/>
      <c r="AL876" s="5"/>
      <c r="AM876" s="5"/>
      <c r="AN876" s="5"/>
      <c r="AO876" s="5"/>
      <c r="AP876" s="5"/>
      <c r="AQ876" s="5"/>
      <c r="AR876" s="5"/>
      <c r="AS876" s="5"/>
      <c r="AT876" s="5"/>
      <c r="AU876" s="5"/>
      <c r="AV876" s="5"/>
      <c r="AW876" s="5"/>
      <c r="AX876" s="5"/>
      <c r="AY876" s="5"/>
      <c r="AZ876" s="5"/>
      <c r="BA876" s="5"/>
      <c r="BB876" s="5"/>
      <c r="BC876" s="5"/>
      <c r="BD876" s="5"/>
      <c r="BE876" s="5"/>
      <c r="BF876" s="5"/>
      <c r="BG876" s="5"/>
      <c r="BH876" s="5"/>
      <c r="BI876" s="5"/>
      <c r="BJ876" s="5"/>
      <c r="BK876" s="5"/>
      <c r="BL876" s="5"/>
      <c r="BM876" s="5"/>
      <c r="BN876" s="5"/>
      <c r="BO876" s="5"/>
      <c r="BP876" s="5"/>
      <c r="BQ876" s="5"/>
      <c r="BR876" s="5"/>
      <c r="BS876" s="5"/>
      <c r="BT876" s="5"/>
      <c r="BU876" s="5"/>
      <c r="BV876" s="5"/>
      <c r="BW876" s="5"/>
      <c r="BX876" s="5"/>
      <c r="BY876" s="5"/>
      <c r="BZ876" s="5"/>
      <c r="CA876" s="5"/>
      <c r="CB876" s="5"/>
      <c r="CC876" s="5"/>
      <c r="CD876" s="5"/>
      <c r="CE876" s="5"/>
      <c r="CF876" s="5"/>
      <c r="CG876" s="5"/>
      <c r="CH876" s="5"/>
      <c r="CI876" s="5"/>
      <c r="CJ876" s="5"/>
      <c r="CK876" s="5"/>
      <c r="CL876" s="5"/>
      <c r="CM876" s="5"/>
      <c r="CN876" s="5"/>
      <c r="CO876" s="5"/>
      <c r="CP876" s="5"/>
      <c r="CQ876" s="5"/>
      <c r="CR876" s="5"/>
      <c r="CS876" s="5"/>
      <c r="CT876" s="5"/>
      <c r="CU876" s="5"/>
      <c r="CV876" s="5"/>
      <c r="CW876" s="5"/>
      <c r="CX876" s="5"/>
      <c r="CY876" s="5"/>
      <c r="CZ876" s="5"/>
      <c r="DA876" s="5"/>
      <c r="DB876" s="5"/>
      <c r="DC876" s="5"/>
      <c r="DD876" s="5"/>
      <c r="DE876" s="5"/>
      <c r="DF876" s="5"/>
      <c r="DG876" s="5"/>
      <c r="DH876" s="5"/>
      <c r="DI876" s="5"/>
      <c r="DJ876" s="5"/>
      <c r="DK876" s="5"/>
      <c r="DL876" s="5"/>
      <c r="DM876" s="5"/>
      <c r="DN876" s="5"/>
      <c r="DO876" s="5"/>
      <c r="DP876" s="5"/>
      <c r="DQ876" s="5"/>
      <c r="DR876" s="5"/>
      <c r="DS876" s="5"/>
      <c r="DT876" s="5"/>
      <c r="DU876" s="5"/>
    </row>
    <row r="877">
      <c r="A877" s="5"/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5"/>
      <c r="AI877" s="5"/>
      <c r="AJ877" s="5"/>
      <c r="AK877" s="5"/>
      <c r="AL877" s="5"/>
      <c r="AM877" s="5"/>
      <c r="AN877" s="5"/>
      <c r="AO877" s="5"/>
      <c r="AP877" s="5"/>
      <c r="AQ877" s="5"/>
      <c r="AR877" s="5"/>
      <c r="AS877" s="5"/>
      <c r="AT877" s="5"/>
      <c r="AU877" s="5"/>
      <c r="AV877" s="5"/>
      <c r="AW877" s="5"/>
      <c r="AX877" s="5"/>
      <c r="AY877" s="5"/>
      <c r="AZ877" s="5"/>
      <c r="BA877" s="5"/>
      <c r="BB877" s="5"/>
      <c r="BC877" s="5"/>
      <c r="BD877" s="5"/>
      <c r="BE877" s="5"/>
      <c r="BF877" s="5"/>
      <c r="BG877" s="5"/>
      <c r="BH877" s="5"/>
      <c r="BI877" s="5"/>
      <c r="BJ877" s="5"/>
      <c r="BK877" s="5"/>
      <c r="BL877" s="5"/>
      <c r="BM877" s="5"/>
      <c r="BN877" s="5"/>
      <c r="BO877" s="5"/>
      <c r="BP877" s="5"/>
      <c r="BQ877" s="5"/>
      <c r="BR877" s="5"/>
      <c r="BS877" s="5"/>
      <c r="BT877" s="5"/>
      <c r="BU877" s="5"/>
      <c r="BV877" s="5"/>
      <c r="BW877" s="5"/>
      <c r="BX877" s="5"/>
      <c r="BY877" s="5"/>
      <c r="BZ877" s="5"/>
      <c r="CA877" s="5"/>
      <c r="CB877" s="5"/>
      <c r="CC877" s="5"/>
      <c r="CD877" s="5"/>
      <c r="CE877" s="5"/>
      <c r="CF877" s="5"/>
      <c r="CG877" s="5"/>
      <c r="CH877" s="5"/>
      <c r="CI877" s="5"/>
      <c r="CJ877" s="5"/>
      <c r="CK877" s="5"/>
      <c r="CL877" s="5"/>
      <c r="CM877" s="5"/>
      <c r="CN877" s="5"/>
      <c r="CO877" s="5"/>
      <c r="CP877" s="5"/>
      <c r="CQ877" s="5"/>
      <c r="CR877" s="5"/>
      <c r="CS877" s="5"/>
      <c r="CT877" s="5"/>
      <c r="CU877" s="5"/>
      <c r="CV877" s="5"/>
      <c r="CW877" s="5"/>
      <c r="CX877" s="5"/>
      <c r="CY877" s="5"/>
      <c r="CZ877" s="5"/>
      <c r="DA877" s="5"/>
      <c r="DB877" s="5"/>
      <c r="DC877" s="5"/>
      <c r="DD877" s="5"/>
      <c r="DE877" s="5"/>
      <c r="DF877" s="5"/>
      <c r="DG877" s="5"/>
      <c r="DH877" s="5"/>
      <c r="DI877" s="5"/>
      <c r="DJ877" s="5"/>
      <c r="DK877" s="5"/>
      <c r="DL877" s="5"/>
      <c r="DM877" s="5"/>
      <c r="DN877" s="5"/>
      <c r="DO877" s="5"/>
      <c r="DP877" s="5"/>
      <c r="DQ877" s="5"/>
      <c r="DR877" s="5"/>
      <c r="DS877" s="5"/>
      <c r="DT877" s="5"/>
      <c r="DU877" s="5"/>
    </row>
    <row r="878">
      <c r="A878" s="5"/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5"/>
      <c r="AI878" s="5"/>
      <c r="AJ878" s="5"/>
      <c r="AK878" s="5"/>
      <c r="AL878" s="5"/>
      <c r="AM878" s="5"/>
      <c r="AN878" s="5"/>
      <c r="AO878" s="5"/>
      <c r="AP878" s="5"/>
      <c r="AQ878" s="5"/>
      <c r="AR878" s="5"/>
      <c r="AS878" s="5"/>
      <c r="AT878" s="5"/>
      <c r="AU878" s="5"/>
      <c r="AV878" s="5"/>
      <c r="AW878" s="5"/>
      <c r="AX878" s="5"/>
      <c r="AY878" s="5"/>
      <c r="AZ878" s="5"/>
      <c r="BA878" s="5"/>
      <c r="BB878" s="5"/>
      <c r="BC878" s="5"/>
      <c r="BD878" s="5"/>
      <c r="BE878" s="5"/>
      <c r="BF878" s="5"/>
      <c r="BG878" s="5"/>
      <c r="BH878" s="5"/>
      <c r="BI878" s="5"/>
      <c r="BJ878" s="5"/>
      <c r="BK878" s="5"/>
      <c r="BL878" s="5"/>
      <c r="BM878" s="5"/>
      <c r="BN878" s="5"/>
      <c r="BO878" s="5"/>
      <c r="BP878" s="5"/>
      <c r="BQ878" s="5"/>
      <c r="BR878" s="5"/>
      <c r="BS878" s="5"/>
      <c r="BT878" s="5"/>
      <c r="BU878" s="5"/>
      <c r="BV878" s="5"/>
      <c r="BW878" s="5"/>
      <c r="BX878" s="5"/>
      <c r="BY878" s="5"/>
      <c r="BZ878" s="5"/>
      <c r="CA878" s="5"/>
      <c r="CB878" s="5"/>
      <c r="CC878" s="5"/>
      <c r="CD878" s="5"/>
      <c r="CE878" s="5"/>
      <c r="CF878" s="5"/>
      <c r="CG878" s="5"/>
      <c r="CH878" s="5"/>
      <c r="CI878" s="5"/>
      <c r="CJ878" s="5"/>
      <c r="CK878" s="5"/>
      <c r="CL878" s="5"/>
      <c r="CM878" s="5"/>
      <c r="CN878" s="5"/>
      <c r="CO878" s="5"/>
      <c r="CP878" s="5"/>
      <c r="CQ878" s="5"/>
      <c r="CR878" s="5"/>
      <c r="CS878" s="5"/>
      <c r="CT878" s="5"/>
      <c r="CU878" s="5"/>
      <c r="CV878" s="5"/>
      <c r="CW878" s="5"/>
      <c r="CX878" s="5"/>
      <c r="CY878" s="5"/>
      <c r="CZ878" s="5"/>
      <c r="DA878" s="5"/>
      <c r="DB878" s="5"/>
      <c r="DC878" s="5"/>
      <c r="DD878" s="5"/>
      <c r="DE878" s="5"/>
      <c r="DF878" s="5"/>
      <c r="DG878" s="5"/>
      <c r="DH878" s="5"/>
      <c r="DI878" s="5"/>
      <c r="DJ878" s="5"/>
      <c r="DK878" s="5"/>
      <c r="DL878" s="5"/>
      <c r="DM878" s="5"/>
      <c r="DN878" s="5"/>
      <c r="DO878" s="5"/>
      <c r="DP878" s="5"/>
      <c r="DQ878" s="5"/>
      <c r="DR878" s="5"/>
      <c r="DS878" s="5"/>
      <c r="DT878" s="5"/>
      <c r="DU878" s="5"/>
    </row>
    <row r="879">
      <c r="A879" s="5"/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5"/>
      <c r="AI879" s="5"/>
      <c r="AJ879" s="5"/>
      <c r="AK879" s="5"/>
      <c r="AL879" s="5"/>
      <c r="AM879" s="5"/>
      <c r="AN879" s="5"/>
      <c r="AO879" s="5"/>
      <c r="AP879" s="5"/>
      <c r="AQ879" s="5"/>
      <c r="AR879" s="5"/>
      <c r="AS879" s="5"/>
      <c r="AT879" s="5"/>
      <c r="AU879" s="5"/>
      <c r="AV879" s="5"/>
      <c r="AW879" s="5"/>
      <c r="AX879" s="5"/>
      <c r="AY879" s="5"/>
      <c r="AZ879" s="5"/>
      <c r="BA879" s="5"/>
      <c r="BB879" s="5"/>
      <c r="BC879" s="5"/>
      <c r="BD879" s="5"/>
      <c r="BE879" s="5"/>
      <c r="BF879" s="5"/>
      <c r="BG879" s="5"/>
      <c r="BH879" s="5"/>
      <c r="BI879" s="5"/>
      <c r="BJ879" s="5"/>
      <c r="BK879" s="5"/>
      <c r="BL879" s="5"/>
      <c r="BM879" s="5"/>
      <c r="BN879" s="5"/>
      <c r="BO879" s="5"/>
      <c r="BP879" s="5"/>
      <c r="BQ879" s="5"/>
      <c r="BR879" s="5"/>
      <c r="BS879" s="5"/>
      <c r="BT879" s="5"/>
      <c r="BU879" s="5"/>
      <c r="BV879" s="5"/>
      <c r="BW879" s="5"/>
      <c r="BX879" s="5"/>
      <c r="BY879" s="5"/>
      <c r="BZ879" s="5"/>
      <c r="CA879" s="5"/>
      <c r="CB879" s="5"/>
      <c r="CC879" s="5"/>
      <c r="CD879" s="5"/>
      <c r="CE879" s="5"/>
      <c r="CF879" s="5"/>
      <c r="CG879" s="5"/>
      <c r="CH879" s="5"/>
      <c r="CI879" s="5"/>
      <c r="CJ879" s="5"/>
      <c r="CK879" s="5"/>
      <c r="CL879" s="5"/>
      <c r="CM879" s="5"/>
      <c r="CN879" s="5"/>
      <c r="CO879" s="5"/>
      <c r="CP879" s="5"/>
      <c r="CQ879" s="5"/>
      <c r="CR879" s="5"/>
      <c r="CS879" s="5"/>
      <c r="CT879" s="5"/>
      <c r="CU879" s="5"/>
      <c r="CV879" s="5"/>
      <c r="CW879" s="5"/>
      <c r="CX879" s="5"/>
      <c r="CY879" s="5"/>
      <c r="CZ879" s="5"/>
      <c r="DA879" s="5"/>
      <c r="DB879" s="5"/>
      <c r="DC879" s="5"/>
      <c r="DD879" s="5"/>
      <c r="DE879" s="5"/>
      <c r="DF879" s="5"/>
      <c r="DG879" s="5"/>
      <c r="DH879" s="5"/>
      <c r="DI879" s="5"/>
      <c r="DJ879" s="5"/>
      <c r="DK879" s="5"/>
      <c r="DL879" s="5"/>
      <c r="DM879" s="5"/>
      <c r="DN879" s="5"/>
      <c r="DO879" s="5"/>
      <c r="DP879" s="5"/>
      <c r="DQ879" s="5"/>
      <c r="DR879" s="5"/>
      <c r="DS879" s="5"/>
      <c r="DT879" s="5"/>
      <c r="DU879" s="5"/>
    </row>
    <row r="880">
      <c r="A880" s="5"/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5"/>
      <c r="AI880" s="5"/>
      <c r="AJ880" s="5"/>
      <c r="AK880" s="5"/>
      <c r="AL880" s="5"/>
      <c r="AM880" s="5"/>
      <c r="AN880" s="5"/>
      <c r="AO880" s="5"/>
      <c r="AP880" s="5"/>
      <c r="AQ880" s="5"/>
      <c r="AR880" s="5"/>
      <c r="AS880" s="5"/>
      <c r="AT880" s="5"/>
      <c r="AU880" s="5"/>
      <c r="AV880" s="5"/>
      <c r="AW880" s="5"/>
      <c r="AX880" s="5"/>
      <c r="AY880" s="5"/>
      <c r="AZ880" s="5"/>
      <c r="BA880" s="5"/>
      <c r="BB880" s="5"/>
      <c r="BC880" s="5"/>
      <c r="BD880" s="5"/>
      <c r="BE880" s="5"/>
      <c r="BF880" s="5"/>
      <c r="BG880" s="5"/>
      <c r="BH880" s="5"/>
      <c r="BI880" s="5"/>
      <c r="BJ880" s="5"/>
      <c r="BK880" s="5"/>
      <c r="BL880" s="5"/>
      <c r="BM880" s="5"/>
      <c r="BN880" s="5"/>
      <c r="BO880" s="5"/>
      <c r="BP880" s="5"/>
      <c r="BQ880" s="5"/>
      <c r="BR880" s="5"/>
      <c r="BS880" s="5"/>
      <c r="BT880" s="5"/>
      <c r="BU880" s="5"/>
      <c r="BV880" s="5"/>
      <c r="BW880" s="5"/>
      <c r="BX880" s="5"/>
      <c r="BY880" s="5"/>
      <c r="BZ880" s="5"/>
      <c r="CA880" s="5"/>
      <c r="CB880" s="5"/>
      <c r="CC880" s="5"/>
      <c r="CD880" s="5"/>
      <c r="CE880" s="5"/>
      <c r="CF880" s="5"/>
      <c r="CG880" s="5"/>
      <c r="CH880" s="5"/>
      <c r="CI880" s="5"/>
      <c r="CJ880" s="5"/>
      <c r="CK880" s="5"/>
      <c r="CL880" s="5"/>
      <c r="CM880" s="5"/>
      <c r="CN880" s="5"/>
      <c r="CO880" s="5"/>
      <c r="CP880" s="5"/>
      <c r="CQ880" s="5"/>
      <c r="CR880" s="5"/>
      <c r="CS880" s="5"/>
      <c r="CT880" s="5"/>
      <c r="CU880" s="5"/>
      <c r="CV880" s="5"/>
      <c r="CW880" s="5"/>
      <c r="CX880" s="5"/>
      <c r="CY880" s="5"/>
      <c r="CZ880" s="5"/>
      <c r="DA880" s="5"/>
      <c r="DB880" s="5"/>
      <c r="DC880" s="5"/>
      <c r="DD880" s="5"/>
      <c r="DE880" s="5"/>
      <c r="DF880" s="5"/>
      <c r="DG880" s="5"/>
      <c r="DH880" s="5"/>
      <c r="DI880" s="5"/>
      <c r="DJ880" s="5"/>
      <c r="DK880" s="5"/>
      <c r="DL880" s="5"/>
      <c r="DM880" s="5"/>
      <c r="DN880" s="5"/>
      <c r="DO880" s="5"/>
      <c r="DP880" s="5"/>
      <c r="DQ880" s="5"/>
      <c r="DR880" s="5"/>
      <c r="DS880" s="5"/>
      <c r="DT880" s="5"/>
      <c r="DU880" s="5"/>
    </row>
    <row r="881">
      <c r="A881" s="5"/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5"/>
      <c r="AI881" s="5"/>
      <c r="AJ881" s="5"/>
      <c r="AK881" s="5"/>
      <c r="AL881" s="5"/>
      <c r="AM881" s="5"/>
      <c r="AN881" s="5"/>
      <c r="AO881" s="5"/>
      <c r="AP881" s="5"/>
      <c r="AQ881" s="5"/>
      <c r="AR881" s="5"/>
      <c r="AS881" s="5"/>
      <c r="AT881" s="5"/>
      <c r="AU881" s="5"/>
      <c r="AV881" s="5"/>
      <c r="AW881" s="5"/>
      <c r="AX881" s="5"/>
      <c r="AY881" s="5"/>
      <c r="AZ881" s="5"/>
      <c r="BA881" s="5"/>
      <c r="BB881" s="5"/>
      <c r="BC881" s="5"/>
      <c r="BD881" s="5"/>
      <c r="BE881" s="5"/>
      <c r="BF881" s="5"/>
      <c r="BG881" s="5"/>
      <c r="BH881" s="5"/>
      <c r="BI881" s="5"/>
      <c r="BJ881" s="5"/>
      <c r="BK881" s="5"/>
      <c r="BL881" s="5"/>
      <c r="BM881" s="5"/>
      <c r="BN881" s="5"/>
      <c r="BO881" s="5"/>
      <c r="BP881" s="5"/>
      <c r="BQ881" s="5"/>
      <c r="BR881" s="5"/>
      <c r="BS881" s="5"/>
      <c r="BT881" s="5"/>
      <c r="BU881" s="5"/>
      <c r="BV881" s="5"/>
      <c r="BW881" s="5"/>
      <c r="BX881" s="5"/>
      <c r="BY881" s="5"/>
      <c r="BZ881" s="5"/>
      <c r="CA881" s="5"/>
      <c r="CB881" s="5"/>
      <c r="CC881" s="5"/>
      <c r="CD881" s="5"/>
      <c r="CE881" s="5"/>
      <c r="CF881" s="5"/>
      <c r="CG881" s="5"/>
      <c r="CH881" s="5"/>
      <c r="CI881" s="5"/>
      <c r="CJ881" s="5"/>
      <c r="CK881" s="5"/>
      <c r="CL881" s="5"/>
      <c r="CM881" s="5"/>
      <c r="CN881" s="5"/>
      <c r="CO881" s="5"/>
      <c r="CP881" s="5"/>
      <c r="CQ881" s="5"/>
      <c r="CR881" s="5"/>
      <c r="CS881" s="5"/>
      <c r="CT881" s="5"/>
      <c r="CU881" s="5"/>
      <c r="CV881" s="5"/>
      <c r="CW881" s="5"/>
      <c r="CX881" s="5"/>
      <c r="CY881" s="5"/>
      <c r="CZ881" s="5"/>
      <c r="DA881" s="5"/>
      <c r="DB881" s="5"/>
      <c r="DC881" s="5"/>
      <c r="DD881" s="5"/>
      <c r="DE881" s="5"/>
      <c r="DF881" s="5"/>
      <c r="DG881" s="5"/>
      <c r="DH881" s="5"/>
      <c r="DI881" s="5"/>
      <c r="DJ881" s="5"/>
      <c r="DK881" s="5"/>
      <c r="DL881" s="5"/>
      <c r="DM881" s="5"/>
      <c r="DN881" s="5"/>
      <c r="DO881" s="5"/>
      <c r="DP881" s="5"/>
      <c r="DQ881" s="5"/>
      <c r="DR881" s="5"/>
      <c r="DS881" s="5"/>
      <c r="DT881" s="5"/>
      <c r="DU881" s="5"/>
    </row>
    <row r="882">
      <c r="A882" s="5"/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5"/>
      <c r="AI882" s="5"/>
      <c r="AJ882" s="5"/>
      <c r="AK882" s="5"/>
      <c r="AL882" s="5"/>
      <c r="AM882" s="5"/>
      <c r="AN882" s="5"/>
      <c r="AO882" s="5"/>
      <c r="AP882" s="5"/>
      <c r="AQ882" s="5"/>
      <c r="AR882" s="5"/>
      <c r="AS882" s="5"/>
      <c r="AT882" s="5"/>
      <c r="AU882" s="5"/>
      <c r="AV882" s="5"/>
      <c r="AW882" s="5"/>
      <c r="AX882" s="5"/>
      <c r="AY882" s="5"/>
      <c r="AZ882" s="5"/>
      <c r="BA882" s="5"/>
      <c r="BB882" s="5"/>
      <c r="BC882" s="5"/>
      <c r="BD882" s="5"/>
      <c r="BE882" s="5"/>
      <c r="BF882" s="5"/>
      <c r="BG882" s="5"/>
      <c r="BH882" s="5"/>
      <c r="BI882" s="5"/>
      <c r="BJ882" s="5"/>
      <c r="BK882" s="5"/>
      <c r="BL882" s="5"/>
      <c r="BM882" s="5"/>
      <c r="BN882" s="5"/>
      <c r="BO882" s="5"/>
      <c r="BP882" s="5"/>
      <c r="BQ882" s="5"/>
      <c r="BR882" s="5"/>
      <c r="BS882" s="5"/>
      <c r="BT882" s="5"/>
      <c r="BU882" s="5"/>
      <c r="BV882" s="5"/>
      <c r="BW882" s="5"/>
      <c r="BX882" s="5"/>
      <c r="BY882" s="5"/>
      <c r="BZ882" s="5"/>
      <c r="CA882" s="5"/>
      <c r="CB882" s="5"/>
      <c r="CC882" s="5"/>
      <c r="CD882" s="5"/>
      <c r="CE882" s="5"/>
      <c r="CF882" s="5"/>
      <c r="CG882" s="5"/>
      <c r="CH882" s="5"/>
      <c r="CI882" s="5"/>
      <c r="CJ882" s="5"/>
      <c r="CK882" s="5"/>
      <c r="CL882" s="5"/>
      <c r="CM882" s="5"/>
      <c r="CN882" s="5"/>
      <c r="CO882" s="5"/>
      <c r="CP882" s="5"/>
      <c r="CQ882" s="5"/>
      <c r="CR882" s="5"/>
      <c r="CS882" s="5"/>
      <c r="CT882" s="5"/>
      <c r="CU882" s="5"/>
      <c r="CV882" s="5"/>
      <c r="CW882" s="5"/>
      <c r="CX882" s="5"/>
      <c r="CY882" s="5"/>
      <c r="CZ882" s="5"/>
      <c r="DA882" s="5"/>
      <c r="DB882" s="5"/>
      <c r="DC882" s="5"/>
      <c r="DD882" s="5"/>
      <c r="DE882" s="5"/>
      <c r="DF882" s="5"/>
      <c r="DG882" s="5"/>
      <c r="DH882" s="5"/>
      <c r="DI882" s="5"/>
      <c r="DJ882" s="5"/>
      <c r="DK882" s="5"/>
      <c r="DL882" s="5"/>
      <c r="DM882" s="5"/>
      <c r="DN882" s="5"/>
      <c r="DO882" s="5"/>
      <c r="DP882" s="5"/>
      <c r="DQ882" s="5"/>
      <c r="DR882" s="5"/>
      <c r="DS882" s="5"/>
      <c r="DT882" s="5"/>
      <c r="DU882" s="5"/>
    </row>
    <row r="883">
      <c r="A883" s="5"/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5"/>
      <c r="AI883" s="5"/>
      <c r="AJ883" s="5"/>
      <c r="AK883" s="5"/>
      <c r="AL883" s="5"/>
      <c r="AM883" s="5"/>
      <c r="AN883" s="5"/>
      <c r="AO883" s="5"/>
      <c r="AP883" s="5"/>
      <c r="AQ883" s="5"/>
      <c r="AR883" s="5"/>
      <c r="AS883" s="5"/>
      <c r="AT883" s="5"/>
      <c r="AU883" s="5"/>
      <c r="AV883" s="5"/>
      <c r="AW883" s="5"/>
      <c r="AX883" s="5"/>
      <c r="AY883" s="5"/>
      <c r="AZ883" s="5"/>
      <c r="BA883" s="5"/>
      <c r="BB883" s="5"/>
      <c r="BC883" s="5"/>
      <c r="BD883" s="5"/>
      <c r="BE883" s="5"/>
      <c r="BF883" s="5"/>
      <c r="BG883" s="5"/>
      <c r="BH883" s="5"/>
      <c r="BI883" s="5"/>
      <c r="BJ883" s="5"/>
      <c r="BK883" s="5"/>
      <c r="BL883" s="5"/>
      <c r="BM883" s="5"/>
      <c r="BN883" s="5"/>
      <c r="BO883" s="5"/>
      <c r="BP883" s="5"/>
      <c r="BQ883" s="5"/>
      <c r="BR883" s="5"/>
      <c r="BS883" s="5"/>
      <c r="BT883" s="5"/>
      <c r="BU883" s="5"/>
      <c r="BV883" s="5"/>
      <c r="BW883" s="5"/>
      <c r="BX883" s="5"/>
      <c r="BY883" s="5"/>
      <c r="BZ883" s="5"/>
      <c r="CA883" s="5"/>
      <c r="CB883" s="5"/>
      <c r="CC883" s="5"/>
      <c r="CD883" s="5"/>
      <c r="CE883" s="5"/>
      <c r="CF883" s="5"/>
      <c r="CG883" s="5"/>
      <c r="CH883" s="5"/>
      <c r="CI883" s="5"/>
      <c r="CJ883" s="5"/>
      <c r="CK883" s="5"/>
      <c r="CL883" s="5"/>
      <c r="CM883" s="5"/>
      <c r="CN883" s="5"/>
      <c r="CO883" s="5"/>
      <c r="CP883" s="5"/>
      <c r="CQ883" s="5"/>
      <c r="CR883" s="5"/>
      <c r="CS883" s="5"/>
      <c r="CT883" s="5"/>
      <c r="CU883" s="5"/>
      <c r="CV883" s="5"/>
      <c r="CW883" s="5"/>
      <c r="CX883" s="5"/>
      <c r="CY883" s="5"/>
      <c r="CZ883" s="5"/>
      <c r="DA883" s="5"/>
      <c r="DB883" s="5"/>
      <c r="DC883" s="5"/>
      <c r="DD883" s="5"/>
      <c r="DE883" s="5"/>
      <c r="DF883" s="5"/>
      <c r="DG883" s="5"/>
      <c r="DH883" s="5"/>
      <c r="DI883" s="5"/>
      <c r="DJ883" s="5"/>
      <c r="DK883" s="5"/>
      <c r="DL883" s="5"/>
      <c r="DM883" s="5"/>
      <c r="DN883" s="5"/>
      <c r="DO883" s="5"/>
      <c r="DP883" s="5"/>
      <c r="DQ883" s="5"/>
      <c r="DR883" s="5"/>
      <c r="DS883" s="5"/>
      <c r="DT883" s="5"/>
      <c r="DU883" s="5"/>
    </row>
    <row r="884">
      <c r="A884" s="5"/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5"/>
      <c r="AI884" s="5"/>
      <c r="AJ884" s="5"/>
      <c r="AK884" s="5"/>
      <c r="AL884" s="5"/>
      <c r="AM884" s="5"/>
      <c r="AN884" s="5"/>
      <c r="AO884" s="5"/>
      <c r="AP884" s="5"/>
      <c r="AQ884" s="5"/>
      <c r="AR884" s="5"/>
      <c r="AS884" s="5"/>
      <c r="AT884" s="5"/>
      <c r="AU884" s="5"/>
      <c r="AV884" s="5"/>
      <c r="AW884" s="5"/>
      <c r="AX884" s="5"/>
      <c r="AY884" s="5"/>
      <c r="AZ884" s="5"/>
      <c r="BA884" s="5"/>
      <c r="BB884" s="5"/>
      <c r="BC884" s="5"/>
      <c r="BD884" s="5"/>
      <c r="BE884" s="5"/>
      <c r="BF884" s="5"/>
      <c r="BG884" s="5"/>
      <c r="BH884" s="5"/>
      <c r="BI884" s="5"/>
      <c r="BJ884" s="5"/>
      <c r="BK884" s="5"/>
      <c r="BL884" s="5"/>
      <c r="BM884" s="5"/>
      <c r="BN884" s="5"/>
      <c r="BO884" s="5"/>
      <c r="BP884" s="5"/>
      <c r="BQ884" s="5"/>
      <c r="BR884" s="5"/>
      <c r="BS884" s="5"/>
      <c r="BT884" s="5"/>
      <c r="BU884" s="5"/>
      <c r="BV884" s="5"/>
      <c r="BW884" s="5"/>
      <c r="BX884" s="5"/>
      <c r="BY884" s="5"/>
      <c r="BZ884" s="5"/>
      <c r="CA884" s="5"/>
      <c r="CB884" s="5"/>
      <c r="CC884" s="5"/>
      <c r="CD884" s="5"/>
      <c r="CE884" s="5"/>
      <c r="CF884" s="5"/>
      <c r="CG884" s="5"/>
      <c r="CH884" s="5"/>
      <c r="CI884" s="5"/>
      <c r="CJ884" s="5"/>
      <c r="CK884" s="5"/>
      <c r="CL884" s="5"/>
      <c r="CM884" s="5"/>
      <c r="CN884" s="5"/>
      <c r="CO884" s="5"/>
      <c r="CP884" s="5"/>
      <c r="CQ884" s="5"/>
      <c r="CR884" s="5"/>
      <c r="CS884" s="5"/>
      <c r="CT884" s="5"/>
      <c r="CU884" s="5"/>
      <c r="CV884" s="5"/>
      <c r="CW884" s="5"/>
      <c r="CX884" s="5"/>
      <c r="CY884" s="5"/>
      <c r="CZ884" s="5"/>
      <c r="DA884" s="5"/>
      <c r="DB884" s="5"/>
      <c r="DC884" s="5"/>
      <c r="DD884" s="5"/>
      <c r="DE884" s="5"/>
      <c r="DF884" s="5"/>
      <c r="DG884" s="5"/>
      <c r="DH884" s="5"/>
      <c r="DI884" s="5"/>
      <c r="DJ884" s="5"/>
      <c r="DK884" s="5"/>
      <c r="DL884" s="5"/>
      <c r="DM884" s="5"/>
      <c r="DN884" s="5"/>
      <c r="DO884" s="5"/>
      <c r="DP884" s="5"/>
      <c r="DQ884" s="5"/>
      <c r="DR884" s="5"/>
      <c r="DS884" s="5"/>
      <c r="DT884" s="5"/>
      <c r="DU884" s="5"/>
    </row>
    <row r="885">
      <c r="A885" s="5"/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5"/>
      <c r="AI885" s="5"/>
      <c r="AJ885" s="5"/>
      <c r="AK885" s="5"/>
      <c r="AL885" s="5"/>
      <c r="AM885" s="5"/>
      <c r="AN885" s="5"/>
      <c r="AO885" s="5"/>
      <c r="AP885" s="5"/>
      <c r="AQ885" s="5"/>
      <c r="AR885" s="5"/>
      <c r="AS885" s="5"/>
      <c r="AT885" s="5"/>
      <c r="AU885" s="5"/>
      <c r="AV885" s="5"/>
      <c r="AW885" s="5"/>
      <c r="AX885" s="5"/>
      <c r="AY885" s="5"/>
      <c r="AZ885" s="5"/>
      <c r="BA885" s="5"/>
      <c r="BB885" s="5"/>
      <c r="BC885" s="5"/>
      <c r="BD885" s="5"/>
      <c r="BE885" s="5"/>
      <c r="BF885" s="5"/>
      <c r="BG885" s="5"/>
      <c r="BH885" s="5"/>
      <c r="BI885" s="5"/>
      <c r="BJ885" s="5"/>
      <c r="BK885" s="5"/>
      <c r="BL885" s="5"/>
      <c r="BM885" s="5"/>
      <c r="BN885" s="5"/>
      <c r="BO885" s="5"/>
      <c r="BP885" s="5"/>
      <c r="BQ885" s="5"/>
      <c r="BR885" s="5"/>
      <c r="BS885" s="5"/>
      <c r="BT885" s="5"/>
      <c r="BU885" s="5"/>
      <c r="BV885" s="5"/>
      <c r="BW885" s="5"/>
      <c r="BX885" s="5"/>
      <c r="BY885" s="5"/>
      <c r="BZ885" s="5"/>
      <c r="CA885" s="5"/>
      <c r="CB885" s="5"/>
      <c r="CC885" s="5"/>
      <c r="CD885" s="5"/>
      <c r="CE885" s="5"/>
      <c r="CF885" s="5"/>
      <c r="CG885" s="5"/>
      <c r="CH885" s="5"/>
      <c r="CI885" s="5"/>
      <c r="CJ885" s="5"/>
      <c r="CK885" s="5"/>
      <c r="CL885" s="5"/>
      <c r="CM885" s="5"/>
      <c r="CN885" s="5"/>
      <c r="CO885" s="5"/>
      <c r="CP885" s="5"/>
      <c r="CQ885" s="5"/>
      <c r="CR885" s="5"/>
      <c r="CS885" s="5"/>
      <c r="CT885" s="5"/>
      <c r="CU885" s="5"/>
      <c r="CV885" s="5"/>
      <c r="CW885" s="5"/>
      <c r="CX885" s="5"/>
      <c r="CY885" s="5"/>
      <c r="CZ885" s="5"/>
      <c r="DA885" s="5"/>
      <c r="DB885" s="5"/>
      <c r="DC885" s="5"/>
      <c r="DD885" s="5"/>
      <c r="DE885" s="5"/>
      <c r="DF885" s="5"/>
      <c r="DG885" s="5"/>
      <c r="DH885" s="5"/>
      <c r="DI885" s="5"/>
      <c r="DJ885" s="5"/>
      <c r="DK885" s="5"/>
      <c r="DL885" s="5"/>
      <c r="DM885" s="5"/>
      <c r="DN885" s="5"/>
      <c r="DO885" s="5"/>
      <c r="DP885" s="5"/>
      <c r="DQ885" s="5"/>
      <c r="DR885" s="5"/>
      <c r="DS885" s="5"/>
      <c r="DT885" s="5"/>
      <c r="DU885" s="5"/>
    </row>
    <row r="886">
      <c r="A886" s="5"/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5"/>
      <c r="AI886" s="5"/>
      <c r="AJ886" s="5"/>
      <c r="AK886" s="5"/>
      <c r="AL886" s="5"/>
      <c r="AM886" s="5"/>
      <c r="AN886" s="5"/>
      <c r="AO886" s="5"/>
      <c r="AP886" s="5"/>
      <c r="AQ886" s="5"/>
      <c r="AR886" s="5"/>
      <c r="AS886" s="5"/>
      <c r="AT886" s="5"/>
      <c r="AU886" s="5"/>
      <c r="AV886" s="5"/>
      <c r="AW886" s="5"/>
      <c r="AX886" s="5"/>
      <c r="AY886" s="5"/>
      <c r="AZ886" s="5"/>
      <c r="BA886" s="5"/>
      <c r="BB886" s="5"/>
      <c r="BC886" s="5"/>
      <c r="BD886" s="5"/>
      <c r="BE886" s="5"/>
      <c r="BF886" s="5"/>
      <c r="BG886" s="5"/>
      <c r="BH886" s="5"/>
      <c r="BI886" s="5"/>
      <c r="BJ886" s="5"/>
      <c r="BK886" s="5"/>
      <c r="BL886" s="5"/>
      <c r="BM886" s="5"/>
      <c r="BN886" s="5"/>
      <c r="BO886" s="5"/>
      <c r="BP886" s="5"/>
      <c r="BQ886" s="5"/>
      <c r="BR886" s="5"/>
      <c r="BS886" s="5"/>
      <c r="BT886" s="5"/>
      <c r="BU886" s="5"/>
      <c r="BV886" s="5"/>
      <c r="BW886" s="5"/>
      <c r="BX886" s="5"/>
      <c r="BY886" s="5"/>
      <c r="BZ886" s="5"/>
      <c r="CA886" s="5"/>
      <c r="CB886" s="5"/>
      <c r="CC886" s="5"/>
      <c r="CD886" s="5"/>
      <c r="CE886" s="5"/>
      <c r="CF886" s="5"/>
      <c r="CG886" s="5"/>
      <c r="CH886" s="5"/>
      <c r="CI886" s="5"/>
      <c r="CJ886" s="5"/>
      <c r="CK886" s="5"/>
      <c r="CL886" s="5"/>
      <c r="CM886" s="5"/>
      <c r="CN886" s="5"/>
      <c r="CO886" s="5"/>
      <c r="CP886" s="5"/>
      <c r="CQ886" s="5"/>
      <c r="CR886" s="5"/>
      <c r="CS886" s="5"/>
      <c r="CT886" s="5"/>
      <c r="CU886" s="5"/>
      <c r="CV886" s="5"/>
      <c r="CW886" s="5"/>
      <c r="CX886" s="5"/>
      <c r="CY886" s="5"/>
      <c r="CZ886" s="5"/>
      <c r="DA886" s="5"/>
      <c r="DB886" s="5"/>
      <c r="DC886" s="5"/>
      <c r="DD886" s="5"/>
      <c r="DE886" s="5"/>
      <c r="DF886" s="5"/>
      <c r="DG886" s="5"/>
      <c r="DH886" s="5"/>
      <c r="DI886" s="5"/>
      <c r="DJ886" s="5"/>
      <c r="DK886" s="5"/>
      <c r="DL886" s="5"/>
      <c r="DM886" s="5"/>
      <c r="DN886" s="5"/>
      <c r="DO886" s="5"/>
      <c r="DP886" s="5"/>
      <c r="DQ886" s="5"/>
      <c r="DR886" s="5"/>
      <c r="DS886" s="5"/>
      <c r="DT886" s="5"/>
      <c r="DU886" s="5"/>
    </row>
    <row r="887">
      <c r="A887" s="5"/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5"/>
      <c r="AI887" s="5"/>
      <c r="AJ887" s="5"/>
      <c r="AK887" s="5"/>
      <c r="AL887" s="5"/>
      <c r="AM887" s="5"/>
      <c r="AN887" s="5"/>
      <c r="AO887" s="5"/>
      <c r="AP887" s="5"/>
      <c r="AQ887" s="5"/>
      <c r="AR887" s="5"/>
      <c r="AS887" s="5"/>
      <c r="AT887" s="5"/>
      <c r="AU887" s="5"/>
      <c r="AV887" s="5"/>
      <c r="AW887" s="5"/>
      <c r="AX887" s="5"/>
      <c r="AY887" s="5"/>
      <c r="AZ887" s="5"/>
      <c r="BA887" s="5"/>
      <c r="BB887" s="5"/>
      <c r="BC887" s="5"/>
      <c r="BD887" s="5"/>
      <c r="BE887" s="5"/>
      <c r="BF887" s="5"/>
      <c r="BG887" s="5"/>
      <c r="BH887" s="5"/>
      <c r="BI887" s="5"/>
      <c r="BJ887" s="5"/>
      <c r="BK887" s="5"/>
      <c r="BL887" s="5"/>
      <c r="BM887" s="5"/>
      <c r="BN887" s="5"/>
      <c r="BO887" s="5"/>
      <c r="BP887" s="5"/>
      <c r="BQ887" s="5"/>
      <c r="BR887" s="5"/>
      <c r="BS887" s="5"/>
      <c r="BT887" s="5"/>
      <c r="BU887" s="5"/>
      <c r="BV887" s="5"/>
      <c r="BW887" s="5"/>
      <c r="BX887" s="5"/>
      <c r="BY887" s="5"/>
      <c r="BZ887" s="5"/>
      <c r="CA887" s="5"/>
      <c r="CB887" s="5"/>
      <c r="CC887" s="5"/>
      <c r="CD887" s="5"/>
      <c r="CE887" s="5"/>
      <c r="CF887" s="5"/>
      <c r="CG887" s="5"/>
      <c r="CH887" s="5"/>
      <c r="CI887" s="5"/>
      <c r="CJ887" s="5"/>
      <c r="CK887" s="5"/>
      <c r="CL887" s="5"/>
      <c r="CM887" s="5"/>
      <c r="CN887" s="5"/>
      <c r="CO887" s="5"/>
      <c r="CP887" s="5"/>
      <c r="CQ887" s="5"/>
      <c r="CR887" s="5"/>
      <c r="CS887" s="5"/>
      <c r="CT887" s="5"/>
      <c r="CU887" s="5"/>
      <c r="CV887" s="5"/>
      <c r="CW887" s="5"/>
      <c r="CX887" s="5"/>
      <c r="CY887" s="5"/>
      <c r="CZ887" s="5"/>
      <c r="DA887" s="5"/>
      <c r="DB887" s="5"/>
      <c r="DC887" s="5"/>
      <c r="DD887" s="5"/>
      <c r="DE887" s="5"/>
      <c r="DF887" s="5"/>
      <c r="DG887" s="5"/>
      <c r="DH887" s="5"/>
      <c r="DI887" s="5"/>
      <c r="DJ887" s="5"/>
      <c r="DK887" s="5"/>
      <c r="DL887" s="5"/>
      <c r="DM887" s="5"/>
      <c r="DN887" s="5"/>
      <c r="DO887" s="5"/>
      <c r="DP887" s="5"/>
      <c r="DQ887" s="5"/>
      <c r="DR887" s="5"/>
      <c r="DS887" s="5"/>
      <c r="DT887" s="5"/>
      <c r="DU887" s="5"/>
    </row>
    <row r="888">
      <c r="A888" s="5"/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5"/>
      <c r="AI888" s="5"/>
      <c r="AJ888" s="5"/>
      <c r="AK888" s="5"/>
      <c r="AL888" s="5"/>
      <c r="AM888" s="5"/>
      <c r="AN888" s="5"/>
      <c r="AO888" s="5"/>
      <c r="AP888" s="5"/>
      <c r="AQ888" s="5"/>
      <c r="AR888" s="5"/>
      <c r="AS888" s="5"/>
      <c r="AT888" s="5"/>
      <c r="AU888" s="5"/>
      <c r="AV888" s="5"/>
      <c r="AW888" s="5"/>
      <c r="AX888" s="5"/>
      <c r="AY888" s="5"/>
      <c r="AZ888" s="5"/>
      <c r="BA888" s="5"/>
      <c r="BB888" s="5"/>
      <c r="BC888" s="5"/>
      <c r="BD888" s="5"/>
      <c r="BE888" s="5"/>
      <c r="BF888" s="5"/>
      <c r="BG888" s="5"/>
      <c r="BH888" s="5"/>
      <c r="BI888" s="5"/>
      <c r="BJ888" s="5"/>
      <c r="BK888" s="5"/>
      <c r="BL888" s="5"/>
      <c r="BM888" s="5"/>
      <c r="BN888" s="5"/>
      <c r="BO888" s="5"/>
      <c r="BP888" s="5"/>
      <c r="BQ888" s="5"/>
      <c r="BR888" s="5"/>
      <c r="BS888" s="5"/>
      <c r="BT888" s="5"/>
      <c r="BU888" s="5"/>
      <c r="BV888" s="5"/>
      <c r="BW888" s="5"/>
      <c r="BX888" s="5"/>
      <c r="BY888" s="5"/>
      <c r="BZ888" s="5"/>
      <c r="CA888" s="5"/>
      <c r="CB888" s="5"/>
      <c r="CC888" s="5"/>
      <c r="CD888" s="5"/>
      <c r="CE888" s="5"/>
      <c r="CF888" s="5"/>
      <c r="CG888" s="5"/>
      <c r="CH888" s="5"/>
      <c r="CI888" s="5"/>
      <c r="CJ888" s="5"/>
      <c r="CK888" s="5"/>
      <c r="CL888" s="5"/>
      <c r="CM888" s="5"/>
      <c r="CN888" s="5"/>
      <c r="CO888" s="5"/>
      <c r="CP888" s="5"/>
      <c r="CQ888" s="5"/>
      <c r="CR888" s="5"/>
      <c r="CS888" s="5"/>
      <c r="CT888" s="5"/>
      <c r="CU888" s="5"/>
      <c r="CV888" s="5"/>
      <c r="CW888" s="5"/>
      <c r="CX888" s="5"/>
      <c r="CY888" s="5"/>
      <c r="CZ888" s="5"/>
      <c r="DA888" s="5"/>
      <c r="DB888" s="5"/>
      <c r="DC888" s="5"/>
      <c r="DD888" s="5"/>
      <c r="DE888" s="5"/>
      <c r="DF888" s="5"/>
      <c r="DG888" s="5"/>
      <c r="DH888" s="5"/>
      <c r="DI888" s="5"/>
      <c r="DJ888" s="5"/>
      <c r="DK888" s="5"/>
      <c r="DL888" s="5"/>
      <c r="DM888" s="5"/>
      <c r="DN888" s="5"/>
      <c r="DO888" s="5"/>
      <c r="DP888" s="5"/>
      <c r="DQ888" s="5"/>
      <c r="DR888" s="5"/>
      <c r="DS888" s="5"/>
      <c r="DT888" s="5"/>
      <c r="DU888" s="5"/>
    </row>
    <row r="889">
      <c r="A889" s="5"/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5"/>
      <c r="AI889" s="5"/>
      <c r="AJ889" s="5"/>
      <c r="AK889" s="5"/>
      <c r="AL889" s="5"/>
      <c r="AM889" s="5"/>
      <c r="AN889" s="5"/>
      <c r="AO889" s="5"/>
      <c r="AP889" s="5"/>
      <c r="AQ889" s="5"/>
      <c r="AR889" s="5"/>
      <c r="AS889" s="5"/>
      <c r="AT889" s="5"/>
      <c r="AU889" s="5"/>
      <c r="AV889" s="5"/>
      <c r="AW889" s="5"/>
      <c r="AX889" s="5"/>
      <c r="AY889" s="5"/>
      <c r="AZ889" s="5"/>
      <c r="BA889" s="5"/>
      <c r="BB889" s="5"/>
      <c r="BC889" s="5"/>
      <c r="BD889" s="5"/>
      <c r="BE889" s="5"/>
      <c r="BF889" s="5"/>
      <c r="BG889" s="5"/>
      <c r="BH889" s="5"/>
      <c r="BI889" s="5"/>
      <c r="BJ889" s="5"/>
      <c r="BK889" s="5"/>
      <c r="BL889" s="5"/>
      <c r="BM889" s="5"/>
      <c r="BN889" s="5"/>
      <c r="BO889" s="5"/>
      <c r="BP889" s="5"/>
      <c r="BQ889" s="5"/>
      <c r="BR889" s="5"/>
      <c r="BS889" s="5"/>
      <c r="BT889" s="5"/>
      <c r="BU889" s="5"/>
      <c r="BV889" s="5"/>
      <c r="BW889" s="5"/>
      <c r="BX889" s="5"/>
      <c r="BY889" s="5"/>
      <c r="BZ889" s="5"/>
      <c r="CA889" s="5"/>
      <c r="CB889" s="5"/>
      <c r="CC889" s="5"/>
      <c r="CD889" s="5"/>
      <c r="CE889" s="5"/>
      <c r="CF889" s="5"/>
      <c r="CG889" s="5"/>
      <c r="CH889" s="5"/>
      <c r="CI889" s="5"/>
      <c r="CJ889" s="5"/>
      <c r="CK889" s="5"/>
      <c r="CL889" s="5"/>
      <c r="CM889" s="5"/>
      <c r="CN889" s="5"/>
      <c r="CO889" s="5"/>
      <c r="CP889" s="5"/>
      <c r="CQ889" s="5"/>
      <c r="CR889" s="5"/>
      <c r="CS889" s="5"/>
      <c r="CT889" s="5"/>
      <c r="CU889" s="5"/>
      <c r="CV889" s="5"/>
      <c r="CW889" s="5"/>
      <c r="CX889" s="5"/>
      <c r="CY889" s="5"/>
      <c r="CZ889" s="5"/>
      <c r="DA889" s="5"/>
      <c r="DB889" s="5"/>
      <c r="DC889" s="5"/>
      <c r="DD889" s="5"/>
      <c r="DE889" s="5"/>
      <c r="DF889" s="5"/>
      <c r="DG889" s="5"/>
      <c r="DH889" s="5"/>
      <c r="DI889" s="5"/>
      <c r="DJ889" s="5"/>
      <c r="DK889" s="5"/>
      <c r="DL889" s="5"/>
      <c r="DM889" s="5"/>
      <c r="DN889" s="5"/>
      <c r="DO889" s="5"/>
      <c r="DP889" s="5"/>
      <c r="DQ889" s="5"/>
      <c r="DR889" s="5"/>
      <c r="DS889" s="5"/>
      <c r="DT889" s="5"/>
      <c r="DU889" s="5"/>
    </row>
    <row r="890">
      <c r="A890" s="5"/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5"/>
      <c r="AI890" s="5"/>
      <c r="AJ890" s="5"/>
      <c r="AK890" s="5"/>
      <c r="AL890" s="5"/>
      <c r="AM890" s="5"/>
      <c r="AN890" s="5"/>
      <c r="AO890" s="5"/>
      <c r="AP890" s="5"/>
      <c r="AQ890" s="5"/>
      <c r="AR890" s="5"/>
      <c r="AS890" s="5"/>
      <c r="AT890" s="5"/>
      <c r="AU890" s="5"/>
      <c r="AV890" s="5"/>
      <c r="AW890" s="5"/>
      <c r="AX890" s="5"/>
      <c r="AY890" s="5"/>
      <c r="AZ890" s="5"/>
      <c r="BA890" s="5"/>
      <c r="BB890" s="5"/>
      <c r="BC890" s="5"/>
      <c r="BD890" s="5"/>
      <c r="BE890" s="5"/>
      <c r="BF890" s="5"/>
      <c r="BG890" s="5"/>
      <c r="BH890" s="5"/>
      <c r="BI890" s="5"/>
      <c r="BJ890" s="5"/>
      <c r="BK890" s="5"/>
      <c r="BL890" s="5"/>
      <c r="BM890" s="5"/>
      <c r="BN890" s="5"/>
      <c r="BO890" s="5"/>
      <c r="BP890" s="5"/>
      <c r="BQ890" s="5"/>
      <c r="BR890" s="5"/>
      <c r="BS890" s="5"/>
      <c r="BT890" s="5"/>
      <c r="BU890" s="5"/>
      <c r="BV890" s="5"/>
      <c r="BW890" s="5"/>
      <c r="BX890" s="5"/>
      <c r="BY890" s="5"/>
      <c r="BZ890" s="5"/>
      <c r="CA890" s="5"/>
      <c r="CB890" s="5"/>
      <c r="CC890" s="5"/>
      <c r="CD890" s="5"/>
      <c r="CE890" s="5"/>
      <c r="CF890" s="5"/>
      <c r="CG890" s="5"/>
      <c r="CH890" s="5"/>
      <c r="CI890" s="5"/>
      <c r="CJ890" s="5"/>
      <c r="CK890" s="5"/>
      <c r="CL890" s="5"/>
      <c r="CM890" s="5"/>
      <c r="CN890" s="5"/>
      <c r="CO890" s="5"/>
      <c r="CP890" s="5"/>
      <c r="CQ890" s="5"/>
      <c r="CR890" s="5"/>
      <c r="CS890" s="5"/>
      <c r="CT890" s="5"/>
      <c r="CU890" s="5"/>
      <c r="CV890" s="5"/>
      <c r="CW890" s="5"/>
      <c r="CX890" s="5"/>
      <c r="CY890" s="5"/>
      <c r="CZ890" s="5"/>
      <c r="DA890" s="5"/>
      <c r="DB890" s="5"/>
      <c r="DC890" s="5"/>
      <c r="DD890" s="5"/>
      <c r="DE890" s="5"/>
      <c r="DF890" s="5"/>
      <c r="DG890" s="5"/>
      <c r="DH890" s="5"/>
      <c r="DI890" s="5"/>
      <c r="DJ890" s="5"/>
      <c r="DK890" s="5"/>
      <c r="DL890" s="5"/>
      <c r="DM890" s="5"/>
      <c r="DN890" s="5"/>
      <c r="DO890" s="5"/>
      <c r="DP890" s="5"/>
      <c r="DQ890" s="5"/>
      <c r="DR890" s="5"/>
      <c r="DS890" s="5"/>
      <c r="DT890" s="5"/>
      <c r="DU890" s="5"/>
    </row>
    <row r="891">
      <c r="A891" s="5"/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5"/>
      <c r="AI891" s="5"/>
      <c r="AJ891" s="5"/>
      <c r="AK891" s="5"/>
      <c r="AL891" s="5"/>
      <c r="AM891" s="5"/>
      <c r="AN891" s="5"/>
      <c r="AO891" s="5"/>
      <c r="AP891" s="5"/>
      <c r="AQ891" s="5"/>
      <c r="AR891" s="5"/>
      <c r="AS891" s="5"/>
      <c r="AT891" s="5"/>
      <c r="AU891" s="5"/>
      <c r="AV891" s="5"/>
      <c r="AW891" s="5"/>
      <c r="AX891" s="5"/>
      <c r="AY891" s="5"/>
      <c r="AZ891" s="5"/>
      <c r="BA891" s="5"/>
      <c r="BB891" s="5"/>
      <c r="BC891" s="5"/>
      <c r="BD891" s="5"/>
      <c r="BE891" s="5"/>
      <c r="BF891" s="5"/>
      <c r="BG891" s="5"/>
      <c r="BH891" s="5"/>
      <c r="BI891" s="5"/>
      <c r="BJ891" s="5"/>
      <c r="BK891" s="5"/>
      <c r="BL891" s="5"/>
      <c r="BM891" s="5"/>
      <c r="BN891" s="5"/>
      <c r="BO891" s="5"/>
      <c r="BP891" s="5"/>
      <c r="BQ891" s="5"/>
      <c r="BR891" s="5"/>
      <c r="BS891" s="5"/>
      <c r="BT891" s="5"/>
      <c r="BU891" s="5"/>
      <c r="BV891" s="5"/>
      <c r="BW891" s="5"/>
      <c r="BX891" s="5"/>
      <c r="BY891" s="5"/>
      <c r="BZ891" s="5"/>
      <c r="CA891" s="5"/>
      <c r="CB891" s="5"/>
      <c r="CC891" s="5"/>
      <c r="CD891" s="5"/>
      <c r="CE891" s="5"/>
      <c r="CF891" s="5"/>
      <c r="CG891" s="5"/>
      <c r="CH891" s="5"/>
      <c r="CI891" s="5"/>
      <c r="CJ891" s="5"/>
      <c r="CK891" s="5"/>
      <c r="CL891" s="5"/>
      <c r="CM891" s="5"/>
      <c r="CN891" s="5"/>
      <c r="CO891" s="5"/>
      <c r="CP891" s="5"/>
      <c r="CQ891" s="5"/>
      <c r="CR891" s="5"/>
      <c r="CS891" s="5"/>
      <c r="CT891" s="5"/>
      <c r="CU891" s="5"/>
      <c r="CV891" s="5"/>
      <c r="CW891" s="5"/>
      <c r="CX891" s="5"/>
      <c r="CY891" s="5"/>
      <c r="CZ891" s="5"/>
      <c r="DA891" s="5"/>
      <c r="DB891" s="5"/>
      <c r="DC891" s="5"/>
      <c r="DD891" s="5"/>
      <c r="DE891" s="5"/>
      <c r="DF891" s="5"/>
      <c r="DG891" s="5"/>
      <c r="DH891" s="5"/>
      <c r="DI891" s="5"/>
      <c r="DJ891" s="5"/>
      <c r="DK891" s="5"/>
      <c r="DL891" s="5"/>
      <c r="DM891" s="5"/>
      <c r="DN891" s="5"/>
      <c r="DO891" s="5"/>
      <c r="DP891" s="5"/>
      <c r="DQ891" s="5"/>
      <c r="DR891" s="5"/>
      <c r="DS891" s="5"/>
      <c r="DT891" s="5"/>
      <c r="DU891" s="5"/>
    </row>
    <row r="892">
      <c r="A892" s="5"/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5"/>
      <c r="AI892" s="5"/>
      <c r="AJ892" s="5"/>
      <c r="AK892" s="5"/>
      <c r="AL892" s="5"/>
      <c r="AM892" s="5"/>
      <c r="AN892" s="5"/>
      <c r="AO892" s="5"/>
      <c r="AP892" s="5"/>
      <c r="AQ892" s="5"/>
      <c r="AR892" s="5"/>
      <c r="AS892" s="5"/>
      <c r="AT892" s="5"/>
      <c r="AU892" s="5"/>
      <c r="AV892" s="5"/>
      <c r="AW892" s="5"/>
      <c r="AX892" s="5"/>
      <c r="AY892" s="5"/>
      <c r="AZ892" s="5"/>
      <c r="BA892" s="5"/>
      <c r="BB892" s="5"/>
      <c r="BC892" s="5"/>
      <c r="BD892" s="5"/>
      <c r="BE892" s="5"/>
      <c r="BF892" s="5"/>
      <c r="BG892" s="5"/>
      <c r="BH892" s="5"/>
      <c r="BI892" s="5"/>
      <c r="BJ892" s="5"/>
      <c r="BK892" s="5"/>
      <c r="BL892" s="5"/>
      <c r="BM892" s="5"/>
      <c r="BN892" s="5"/>
      <c r="BO892" s="5"/>
      <c r="BP892" s="5"/>
      <c r="BQ892" s="5"/>
      <c r="BR892" s="5"/>
      <c r="BS892" s="5"/>
      <c r="BT892" s="5"/>
      <c r="BU892" s="5"/>
      <c r="BV892" s="5"/>
      <c r="BW892" s="5"/>
      <c r="BX892" s="5"/>
      <c r="BY892" s="5"/>
      <c r="BZ892" s="5"/>
      <c r="CA892" s="5"/>
      <c r="CB892" s="5"/>
      <c r="CC892" s="5"/>
      <c r="CD892" s="5"/>
      <c r="CE892" s="5"/>
      <c r="CF892" s="5"/>
      <c r="CG892" s="5"/>
      <c r="CH892" s="5"/>
      <c r="CI892" s="5"/>
      <c r="CJ892" s="5"/>
      <c r="CK892" s="5"/>
      <c r="CL892" s="5"/>
      <c r="CM892" s="5"/>
      <c r="CN892" s="5"/>
      <c r="CO892" s="5"/>
      <c r="CP892" s="5"/>
      <c r="CQ892" s="5"/>
      <c r="CR892" s="5"/>
      <c r="CS892" s="5"/>
      <c r="CT892" s="5"/>
      <c r="CU892" s="5"/>
      <c r="CV892" s="5"/>
      <c r="CW892" s="5"/>
      <c r="CX892" s="5"/>
      <c r="CY892" s="5"/>
      <c r="CZ892" s="5"/>
      <c r="DA892" s="5"/>
      <c r="DB892" s="5"/>
      <c r="DC892" s="5"/>
      <c r="DD892" s="5"/>
      <c r="DE892" s="5"/>
      <c r="DF892" s="5"/>
      <c r="DG892" s="5"/>
      <c r="DH892" s="5"/>
      <c r="DI892" s="5"/>
      <c r="DJ892" s="5"/>
      <c r="DK892" s="5"/>
      <c r="DL892" s="5"/>
      <c r="DM892" s="5"/>
      <c r="DN892" s="5"/>
      <c r="DO892" s="5"/>
      <c r="DP892" s="5"/>
      <c r="DQ892" s="5"/>
      <c r="DR892" s="5"/>
      <c r="DS892" s="5"/>
      <c r="DT892" s="5"/>
      <c r="DU892" s="5"/>
    </row>
    <row r="893">
      <c r="A893" s="5"/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5"/>
      <c r="AI893" s="5"/>
      <c r="AJ893" s="5"/>
      <c r="AK893" s="5"/>
      <c r="AL893" s="5"/>
      <c r="AM893" s="5"/>
      <c r="AN893" s="5"/>
      <c r="AO893" s="5"/>
      <c r="AP893" s="5"/>
      <c r="AQ893" s="5"/>
      <c r="AR893" s="5"/>
      <c r="AS893" s="5"/>
      <c r="AT893" s="5"/>
      <c r="AU893" s="5"/>
      <c r="AV893" s="5"/>
      <c r="AW893" s="5"/>
      <c r="AX893" s="5"/>
      <c r="AY893" s="5"/>
      <c r="AZ893" s="5"/>
      <c r="BA893" s="5"/>
      <c r="BB893" s="5"/>
      <c r="BC893" s="5"/>
      <c r="BD893" s="5"/>
      <c r="BE893" s="5"/>
      <c r="BF893" s="5"/>
      <c r="BG893" s="5"/>
      <c r="BH893" s="5"/>
      <c r="BI893" s="5"/>
      <c r="BJ893" s="5"/>
      <c r="BK893" s="5"/>
      <c r="BL893" s="5"/>
      <c r="BM893" s="5"/>
      <c r="BN893" s="5"/>
      <c r="BO893" s="5"/>
      <c r="BP893" s="5"/>
      <c r="BQ893" s="5"/>
      <c r="BR893" s="5"/>
      <c r="BS893" s="5"/>
      <c r="BT893" s="5"/>
      <c r="BU893" s="5"/>
      <c r="BV893" s="5"/>
      <c r="BW893" s="5"/>
      <c r="BX893" s="5"/>
      <c r="BY893" s="5"/>
      <c r="BZ893" s="5"/>
      <c r="CA893" s="5"/>
      <c r="CB893" s="5"/>
      <c r="CC893" s="5"/>
      <c r="CD893" s="5"/>
      <c r="CE893" s="5"/>
      <c r="CF893" s="5"/>
      <c r="CG893" s="5"/>
      <c r="CH893" s="5"/>
      <c r="CI893" s="5"/>
      <c r="CJ893" s="5"/>
      <c r="CK893" s="5"/>
      <c r="CL893" s="5"/>
      <c r="CM893" s="5"/>
      <c r="CN893" s="5"/>
      <c r="CO893" s="5"/>
      <c r="CP893" s="5"/>
      <c r="CQ893" s="5"/>
      <c r="CR893" s="5"/>
      <c r="CS893" s="5"/>
      <c r="CT893" s="5"/>
      <c r="CU893" s="5"/>
      <c r="CV893" s="5"/>
      <c r="CW893" s="5"/>
      <c r="CX893" s="5"/>
      <c r="CY893" s="5"/>
      <c r="CZ893" s="5"/>
      <c r="DA893" s="5"/>
      <c r="DB893" s="5"/>
      <c r="DC893" s="5"/>
      <c r="DD893" s="5"/>
      <c r="DE893" s="5"/>
      <c r="DF893" s="5"/>
      <c r="DG893" s="5"/>
      <c r="DH893" s="5"/>
      <c r="DI893" s="5"/>
      <c r="DJ893" s="5"/>
      <c r="DK893" s="5"/>
      <c r="DL893" s="5"/>
      <c r="DM893" s="5"/>
      <c r="DN893" s="5"/>
      <c r="DO893" s="5"/>
      <c r="DP893" s="5"/>
      <c r="DQ893" s="5"/>
      <c r="DR893" s="5"/>
      <c r="DS893" s="5"/>
      <c r="DT893" s="5"/>
      <c r="DU893" s="5"/>
    </row>
    <row r="894">
      <c r="A894" s="5"/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5"/>
      <c r="AI894" s="5"/>
      <c r="AJ894" s="5"/>
      <c r="AK894" s="5"/>
      <c r="AL894" s="5"/>
      <c r="AM894" s="5"/>
      <c r="AN894" s="5"/>
      <c r="AO894" s="5"/>
      <c r="AP894" s="5"/>
      <c r="AQ894" s="5"/>
      <c r="AR894" s="5"/>
      <c r="AS894" s="5"/>
      <c r="AT894" s="5"/>
      <c r="AU894" s="5"/>
      <c r="AV894" s="5"/>
      <c r="AW894" s="5"/>
      <c r="AX894" s="5"/>
      <c r="AY894" s="5"/>
      <c r="AZ894" s="5"/>
      <c r="BA894" s="5"/>
      <c r="BB894" s="5"/>
      <c r="BC894" s="5"/>
      <c r="BD894" s="5"/>
      <c r="BE894" s="5"/>
      <c r="BF894" s="5"/>
      <c r="BG894" s="5"/>
      <c r="BH894" s="5"/>
      <c r="BI894" s="5"/>
      <c r="BJ894" s="5"/>
      <c r="BK894" s="5"/>
      <c r="BL894" s="5"/>
      <c r="BM894" s="5"/>
      <c r="BN894" s="5"/>
      <c r="BO894" s="5"/>
      <c r="BP894" s="5"/>
      <c r="BQ894" s="5"/>
      <c r="BR894" s="5"/>
      <c r="BS894" s="5"/>
      <c r="BT894" s="5"/>
      <c r="BU894" s="5"/>
      <c r="BV894" s="5"/>
      <c r="BW894" s="5"/>
      <c r="BX894" s="5"/>
      <c r="BY894" s="5"/>
      <c r="BZ894" s="5"/>
      <c r="CA894" s="5"/>
      <c r="CB894" s="5"/>
      <c r="CC894" s="5"/>
      <c r="CD894" s="5"/>
      <c r="CE894" s="5"/>
      <c r="CF894" s="5"/>
      <c r="CG894" s="5"/>
      <c r="CH894" s="5"/>
      <c r="CI894" s="5"/>
      <c r="CJ894" s="5"/>
      <c r="CK894" s="5"/>
      <c r="CL894" s="5"/>
      <c r="CM894" s="5"/>
      <c r="CN894" s="5"/>
      <c r="CO894" s="5"/>
      <c r="CP894" s="5"/>
      <c r="CQ894" s="5"/>
      <c r="CR894" s="5"/>
      <c r="CS894" s="5"/>
      <c r="CT894" s="5"/>
      <c r="CU894" s="5"/>
      <c r="CV894" s="5"/>
      <c r="CW894" s="5"/>
      <c r="CX894" s="5"/>
      <c r="CY894" s="5"/>
      <c r="CZ894" s="5"/>
      <c r="DA894" s="5"/>
      <c r="DB894" s="5"/>
      <c r="DC894" s="5"/>
      <c r="DD894" s="5"/>
      <c r="DE894" s="5"/>
      <c r="DF894" s="5"/>
      <c r="DG894" s="5"/>
      <c r="DH894" s="5"/>
      <c r="DI894" s="5"/>
      <c r="DJ894" s="5"/>
      <c r="DK894" s="5"/>
      <c r="DL894" s="5"/>
      <c r="DM894" s="5"/>
      <c r="DN894" s="5"/>
      <c r="DO894" s="5"/>
      <c r="DP894" s="5"/>
      <c r="DQ894" s="5"/>
      <c r="DR894" s="5"/>
      <c r="DS894" s="5"/>
      <c r="DT894" s="5"/>
      <c r="DU894" s="5"/>
    </row>
    <row r="895">
      <c r="A895" s="5"/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5"/>
      <c r="AI895" s="5"/>
      <c r="AJ895" s="5"/>
      <c r="AK895" s="5"/>
      <c r="AL895" s="5"/>
      <c r="AM895" s="5"/>
      <c r="AN895" s="5"/>
      <c r="AO895" s="5"/>
      <c r="AP895" s="5"/>
      <c r="AQ895" s="5"/>
      <c r="AR895" s="5"/>
      <c r="AS895" s="5"/>
      <c r="AT895" s="5"/>
      <c r="AU895" s="5"/>
      <c r="AV895" s="5"/>
      <c r="AW895" s="5"/>
      <c r="AX895" s="5"/>
      <c r="AY895" s="5"/>
      <c r="AZ895" s="5"/>
      <c r="BA895" s="5"/>
      <c r="BB895" s="5"/>
      <c r="BC895" s="5"/>
      <c r="BD895" s="5"/>
      <c r="BE895" s="5"/>
      <c r="BF895" s="5"/>
      <c r="BG895" s="5"/>
      <c r="BH895" s="5"/>
      <c r="BI895" s="5"/>
      <c r="BJ895" s="5"/>
      <c r="BK895" s="5"/>
      <c r="BL895" s="5"/>
      <c r="BM895" s="5"/>
      <c r="BN895" s="5"/>
      <c r="BO895" s="5"/>
      <c r="BP895" s="5"/>
      <c r="BQ895" s="5"/>
      <c r="BR895" s="5"/>
      <c r="BS895" s="5"/>
      <c r="BT895" s="5"/>
      <c r="BU895" s="5"/>
      <c r="BV895" s="5"/>
      <c r="BW895" s="5"/>
      <c r="BX895" s="5"/>
      <c r="BY895" s="5"/>
      <c r="BZ895" s="5"/>
      <c r="CA895" s="5"/>
      <c r="CB895" s="5"/>
      <c r="CC895" s="5"/>
      <c r="CD895" s="5"/>
      <c r="CE895" s="5"/>
      <c r="CF895" s="5"/>
      <c r="CG895" s="5"/>
      <c r="CH895" s="5"/>
      <c r="CI895" s="5"/>
      <c r="CJ895" s="5"/>
      <c r="CK895" s="5"/>
      <c r="CL895" s="5"/>
      <c r="CM895" s="5"/>
      <c r="CN895" s="5"/>
      <c r="CO895" s="5"/>
      <c r="CP895" s="5"/>
      <c r="CQ895" s="5"/>
      <c r="CR895" s="5"/>
      <c r="CS895" s="5"/>
      <c r="CT895" s="5"/>
      <c r="CU895" s="5"/>
      <c r="CV895" s="5"/>
      <c r="CW895" s="5"/>
      <c r="CX895" s="5"/>
      <c r="CY895" s="5"/>
      <c r="CZ895" s="5"/>
      <c r="DA895" s="5"/>
      <c r="DB895" s="5"/>
      <c r="DC895" s="5"/>
      <c r="DD895" s="5"/>
      <c r="DE895" s="5"/>
      <c r="DF895" s="5"/>
      <c r="DG895" s="5"/>
      <c r="DH895" s="5"/>
      <c r="DI895" s="5"/>
      <c r="DJ895" s="5"/>
      <c r="DK895" s="5"/>
      <c r="DL895" s="5"/>
      <c r="DM895" s="5"/>
      <c r="DN895" s="5"/>
      <c r="DO895" s="5"/>
      <c r="DP895" s="5"/>
      <c r="DQ895" s="5"/>
      <c r="DR895" s="5"/>
      <c r="DS895" s="5"/>
      <c r="DT895" s="5"/>
      <c r="DU895" s="5"/>
    </row>
    <row r="896">
      <c r="A896" s="5"/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5"/>
      <c r="AI896" s="5"/>
      <c r="AJ896" s="5"/>
      <c r="AK896" s="5"/>
      <c r="AL896" s="5"/>
      <c r="AM896" s="5"/>
      <c r="AN896" s="5"/>
      <c r="AO896" s="5"/>
      <c r="AP896" s="5"/>
      <c r="AQ896" s="5"/>
      <c r="AR896" s="5"/>
      <c r="AS896" s="5"/>
      <c r="AT896" s="5"/>
      <c r="AU896" s="5"/>
      <c r="AV896" s="5"/>
      <c r="AW896" s="5"/>
      <c r="AX896" s="5"/>
      <c r="AY896" s="5"/>
      <c r="AZ896" s="5"/>
      <c r="BA896" s="5"/>
      <c r="BB896" s="5"/>
      <c r="BC896" s="5"/>
      <c r="BD896" s="5"/>
      <c r="BE896" s="5"/>
      <c r="BF896" s="5"/>
      <c r="BG896" s="5"/>
      <c r="BH896" s="5"/>
      <c r="BI896" s="5"/>
      <c r="BJ896" s="5"/>
      <c r="BK896" s="5"/>
      <c r="BL896" s="5"/>
      <c r="BM896" s="5"/>
      <c r="BN896" s="5"/>
      <c r="BO896" s="5"/>
      <c r="BP896" s="5"/>
      <c r="BQ896" s="5"/>
      <c r="BR896" s="5"/>
      <c r="BS896" s="5"/>
      <c r="BT896" s="5"/>
      <c r="BU896" s="5"/>
      <c r="BV896" s="5"/>
      <c r="BW896" s="5"/>
      <c r="BX896" s="5"/>
      <c r="BY896" s="5"/>
      <c r="BZ896" s="5"/>
      <c r="CA896" s="5"/>
      <c r="CB896" s="5"/>
      <c r="CC896" s="5"/>
      <c r="CD896" s="5"/>
      <c r="CE896" s="5"/>
      <c r="CF896" s="5"/>
      <c r="CG896" s="5"/>
      <c r="CH896" s="5"/>
      <c r="CI896" s="5"/>
      <c r="CJ896" s="5"/>
      <c r="CK896" s="5"/>
      <c r="CL896" s="5"/>
      <c r="CM896" s="5"/>
      <c r="CN896" s="5"/>
      <c r="CO896" s="5"/>
      <c r="CP896" s="5"/>
      <c r="CQ896" s="5"/>
      <c r="CR896" s="5"/>
      <c r="CS896" s="5"/>
      <c r="CT896" s="5"/>
      <c r="CU896" s="5"/>
      <c r="CV896" s="5"/>
      <c r="CW896" s="5"/>
      <c r="CX896" s="5"/>
      <c r="CY896" s="5"/>
      <c r="CZ896" s="5"/>
      <c r="DA896" s="5"/>
      <c r="DB896" s="5"/>
      <c r="DC896" s="5"/>
      <c r="DD896" s="5"/>
      <c r="DE896" s="5"/>
      <c r="DF896" s="5"/>
      <c r="DG896" s="5"/>
      <c r="DH896" s="5"/>
      <c r="DI896" s="5"/>
      <c r="DJ896" s="5"/>
      <c r="DK896" s="5"/>
      <c r="DL896" s="5"/>
      <c r="DM896" s="5"/>
      <c r="DN896" s="5"/>
      <c r="DO896" s="5"/>
      <c r="DP896" s="5"/>
      <c r="DQ896" s="5"/>
      <c r="DR896" s="5"/>
      <c r="DS896" s="5"/>
      <c r="DT896" s="5"/>
      <c r="DU896" s="5"/>
    </row>
    <row r="897">
      <c r="A897" s="5"/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5"/>
      <c r="AI897" s="5"/>
      <c r="AJ897" s="5"/>
      <c r="AK897" s="5"/>
      <c r="AL897" s="5"/>
      <c r="AM897" s="5"/>
      <c r="AN897" s="5"/>
      <c r="AO897" s="5"/>
      <c r="AP897" s="5"/>
      <c r="AQ897" s="5"/>
      <c r="AR897" s="5"/>
      <c r="AS897" s="5"/>
      <c r="AT897" s="5"/>
      <c r="AU897" s="5"/>
      <c r="AV897" s="5"/>
      <c r="AW897" s="5"/>
      <c r="AX897" s="5"/>
      <c r="AY897" s="5"/>
      <c r="AZ897" s="5"/>
      <c r="BA897" s="5"/>
      <c r="BB897" s="5"/>
      <c r="BC897" s="5"/>
      <c r="BD897" s="5"/>
      <c r="BE897" s="5"/>
      <c r="BF897" s="5"/>
      <c r="BG897" s="5"/>
      <c r="BH897" s="5"/>
      <c r="BI897" s="5"/>
      <c r="BJ897" s="5"/>
      <c r="BK897" s="5"/>
      <c r="BL897" s="5"/>
      <c r="BM897" s="5"/>
      <c r="BN897" s="5"/>
      <c r="BO897" s="5"/>
      <c r="BP897" s="5"/>
      <c r="BQ897" s="5"/>
      <c r="BR897" s="5"/>
      <c r="BS897" s="5"/>
      <c r="BT897" s="5"/>
      <c r="BU897" s="5"/>
      <c r="BV897" s="5"/>
      <c r="BW897" s="5"/>
      <c r="BX897" s="5"/>
      <c r="BY897" s="5"/>
      <c r="BZ897" s="5"/>
      <c r="CA897" s="5"/>
      <c r="CB897" s="5"/>
      <c r="CC897" s="5"/>
      <c r="CD897" s="5"/>
      <c r="CE897" s="5"/>
      <c r="CF897" s="5"/>
      <c r="CG897" s="5"/>
      <c r="CH897" s="5"/>
      <c r="CI897" s="5"/>
      <c r="CJ897" s="5"/>
      <c r="CK897" s="5"/>
      <c r="CL897" s="5"/>
      <c r="CM897" s="5"/>
      <c r="CN897" s="5"/>
      <c r="CO897" s="5"/>
      <c r="CP897" s="5"/>
      <c r="CQ897" s="5"/>
      <c r="CR897" s="5"/>
      <c r="CS897" s="5"/>
      <c r="CT897" s="5"/>
      <c r="CU897" s="5"/>
      <c r="CV897" s="5"/>
      <c r="CW897" s="5"/>
      <c r="CX897" s="5"/>
      <c r="CY897" s="5"/>
      <c r="CZ897" s="5"/>
      <c r="DA897" s="5"/>
      <c r="DB897" s="5"/>
      <c r="DC897" s="5"/>
      <c r="DD897" s="5"/>
      <c r="DE897" s="5"/>
      <c r="DF897" s="5"/>
      <c r="DG897" s="5"/>
      <c r="DH897" s="5"/>
      <c r="DI897" s="5"/>
      <c r="DJ897" s="5"/>
      <c r="DK897" s="5"/>
      <c r="DL897" s="5"/>
      <c r="DM897" s="5"/>
      <c r="DN897" s="5"/>
      <c r="DO897" s="5"/>
      <c r="DP897" s="5"/>
      <c r="DQ897" s="5"/>
      <c r="DR897" s="5"/>
      <c r="DS897" s="5"/>
      <c r="DT897" s="5"/>
      <c r="DU897" s="5"/>
    </row>
    <row r="898">
      <c r="A898" s="5"/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5"/>
      <c r="AI898" s="5"/>
      <c r="AJ898" s="5"/>
      <c r="AK898" s="5"/>
      <c r="AL898" s="5"/>
      <c r="AM898" s="5"/>
      <c r="AN898" s="5"/>
      <c r="AO898" s="5"/>
      <c r="AP898" s="5"/>
      <c r="AQ898" s="5"/>
      <c r="AR898" s="5"/>
      <c r="AS898" s="5"/>
      <c r="AT898" s="5"/>
      <c r="AU898" s="5"/>
      <c r="AV898" s="5"/>
      <c r="AW898" s="5"/>
      <c r="AX898" s="5"/>
      <c r="AY898" s="5"/>
      <c r="AZ898" s="5"/>
      <c r="BA898" s="5"/>
      <c r="BB898" s="5"/>
      <c r="BC898" s="5"/>
      <c r="BD898" s="5"/>
      <c r="BE898" s="5"/>
      <c r="BF898" s="5"/>
      <c r="BG898" s="5"/>
      <c r="BH898" s="5"/>
      <c r="BI898" s="5"/>
      <c r="BJ898" s="5"/>
      <c r="BK898" s="5"/>
      <c r="BL898" s="5"/>
      <c r="BM898" s="5"/>
      <c r="BN898" s="5"/>
      <c r="BO898" s="5"/>
      <c r="BP898" s="5"/>
      <c r="BQ898" s="5"/>
      <c r="BR898" s="5"/>
      <c r="BS898" s="5"/>
      <c r="BT898" s="5"/>
      <c r="BU898" s="5"/>
      <c r="BV898" s="5"/>
      <c r="BW898" s="5"/>
      <c r="BX898" s="5"/>
      <c r="BY898" s="5"/>
      <c r="BZ898" s="5"/>
      <c r="CA898" s="5"/>
      <c r="CB898" s="5"/>
      <c r="CC898" s="5"/>
      <c r="CD898" s="5"/>
      <c r="CE898" s="5"/>
      <c r="CF898" s="5"/>
      <c r="CG898" s="5"/>
      <c r="CH898" s="5"/>
      <c r="CI898" s="5"/>
      <c r="CJ898" s="5"/>
      <c r="CK898" s="5"/>
      <c r="CL898" s="5"/>
      <c r="CM898" s="5"/>
      <c r="CN898" s="5"/>
      <c r="CO898" s="5"/>
      <c r="CP898" s="5"/>
      <c r="CQ898" s="5"/>
      <c r="CR898" s="5"/>
      <c r="CS898" s="5"/>
      <c r="CT898" s="5"/>
      <c r="CU898" s="5"/>
      <c r="CV898" s="5"/>
      <c r="CW898" s="5"/>
      <c r="CX898" s="5"/>
      <c r="CY898" s="5"/>
      <c r="CZ898" s="5"/>
      <c r="DA898" s="5"/>
      <c r="DB898" s="5"/>
      <c r="DC898" s="5"/>
      <c r="DD898" s="5"/>
      <c r="DE898" s="5"/>
      <c r="DF898" s="5"/>
      <c r="DG898" s="5"/>
      <c r="DH898" s="5"/>
      <c r="DI898" s="5"/>
      <c r="DJ898" s="5"/>
      <c r="DK898" s="5"/>
      <c r="DL898" s="5"/>
      <c r="DM898" s="5"/>
      <c r="DN898" s="5"/>
      <c r="DO898" s="5"/>
      <c r="DP898" s="5"/>
      <c r="DQ898" s="5"/>
      <c r="DR898" s="5"/>
      <c r="DS898" s="5"/>
      <c r="DT898" s="5"/>
      <c r="DU898" s="5"/>
    </row>
    <row r="899">
      <c r="A899" s="5"/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5"/>
      <c r="AI899" s="5"/>
      <c r="AJ899" s="5"/>
      <c r="AK899" s="5"/>
      <c r="AL899" s="5"/>
      <c r="AM899" s="5"/>
      <c r="AN899" s="5"/>
      <c r="AO899" s="5"/>
      <c r="AP899" s="5"/>
      <c r="AQ899" s="5"/>
      <c r="AR899" s="5"/>
      <c r="AS899" s="5"/>
      <c r="AT899" s="5"/>
      <c r="AU899" s="5"/>
      <c r="AV899" s="5"/>
      <c r="AW899" s="5"/>
      <c r="AX899" s="5"/>
      <c r="AY899" s="5"/>
      <c r="AZ899" s="5"/>
      <c r="BA899" s="5"/>
      <c r="BB899" s="5"/>
      <c r="BC899" s="5"/>
      <c r="BD899" s="5"/>
      <c r="BE899" s="5"/>
      <c r="BF899" s="5"/>
      <c r="BG899" s="5"/>
      <c r="BH899" s="5"/>
      <c r="BI899" s="5"/>
      <c r="BJ899" s="5"/>
      <c r="BK899" s="5"/>
      <c r="BL899" s="5"/>
      <c r="BM899" s="5"/>
      <c r="BN899" s="5"/>
      <c r="BO899" s="5"/>
      <c r="BP899" s="5"/>
      <c r="BQ899" s="5"/>
      <c r="BR899" s="5"/>
      <c r="BS899" s="5"/>
      <c r="BT899" s="5"/>
      <c r="BU899" s="5"/>
      <c r="BV899" s="5"/>
      <c r="BW899" s="5"/>
      <c r="BX899" s="5"/>
      <c r="BY899" s="5"/>
      <c r="BZ899" s="5"/>
      <c r="CA899" s="5"/>
      <c r="CB899" s="5"/>
      <c r="CC899" s="5"/>
      <c r="CD899" s="5"/>
      <c r="CE899" s="5"/>
      <c r="CF899" s="5"/>
      <c r="CG899" s="5"/>
      <c r="CH899" s="5"/>
      <c r="CI899" s="5"/>
      <c r="CJ899" s="5"/>
      <c r="CK899" s="5"/>
      <c r="CL899" s="5"/>
      <c r="CM899" s="5"/>
      <c r="CN899" s="5"/>
      <c r="CO899" s="5"/>
      <c r="CP899" s="5"/>
      <c r="CQ899" s="5"/>
      <c r="CR899" s="5"/>
      <c r="CS899" s="5"/>
      <c r="CT899" s="5"/>
      <c r="CU899" s="5"/>
      <c r="CV899" s="5"/>
      <c r="CW899" s="5"/>
      <c r="CX899" s="5"/>
      <c r="CY899" s="5"/>
      <c r="CZ899" s="5"/>
      <c r="DA899" s="5"/>
      <c r="DB899" s="5"/>
      <c r="DC899" s="5"/>
      <c r="DD899" s="5"/>
      <c r="DE899" s="5"/>
      <c r="DF899" s="5"/>
      <c r="DG899" s="5"/>
      <c r="DH899" s="5"/>
      <c r="DI899" s="5"/>
      <c r="DJ899" s="5"/>
      <c r="DK899" s="5"/>
      <c r="DL899" s="5"/>
      <c r="DM899" s="5"/>
      <c r="DN899" s="5"/>
      <c r="DO899" s="5"/>
      <c r="DP899" s="5"/>
      <c r="DQ899" s="5"/>
      <c r="DR899" s="5"/>
      <c r="DS899" s="5"/>
      <c r="DT899" s="5"/>
      <c r="DU899" s="5"/>
    </row>
    <row r="900">
      <c r="A900" s="5"/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5"/>
      <c r="AI900" s="5"/>
      <c r="AJ900" s="5"/>
      <c r="AK900" s="5"/>
      <c r="AL900" s="5"/>
      <c r="AM900" s="5"/>
      <c r="AN900" s="5"/>
      <c r="AO900" s="5"/>
      <c r="AP900" s="5"/>
      <c r="AQ900" s="5"/>
      <c r="AR900" s="5"/>
      <c r="AS900" s="5"/>
      <c r="AT900" s="5"/>
      <c r="AU900" s="5"/>
      <c r="AV900" s="5"/>
      <c r="AW900" s="5"/>
      <c r="AX900" s="5"/>
      <c r="AY900" s="5"/>
      <c r="AZ900" s="5"/>
      <c r="BA900" s="5"/>
      <c r="BB900" s="5"/>
      <c r="BC900" s="5"/>
      <c r="BD900" s="5"/>
      <c r="BE900" s="5"/>
      <c r="BF900" s="5"/>
      <c r="BG900" s="5"/>
      <c r="BH900" s="5"/>
      <c r="BI900" s="5"/>
      <c r="BJ900" s="5"/>
      <c r="BK900" s="5"/>
      <c r="BL900" s="5"/>
      <c r="BM900" s="5"/>
      <c r="BN900" s="5"/>
      <c r="BO900" s="5"/>
      <c r="BP900" s="5"/>
      <c r="BQ900" s="5"/>
      <c r="BR900" s="5"/>
      <c r="BS900" s="5"/>
      <c r="BT900" s="5"/>
      <c r="BU900" s="5"/>
      <c r="BV900" s="5"/>
      <c r="BW900" s="5"/>
      <c r="BX900" s="5"/>
      <c r="BY900" s="5"/>
      <c r="BZ900" s="5"/>
      <c r="CA900" s="5"/>
      <c r="CB900" s="5"/>
      <c r="CC900" s="5"/>
      <c r="CD900" s="5"/>
      <c r="CE900" s="5"/>
      <c r="CF900" s="5"/>
      <c r="CG900" s="5"/>
      <c r="CH900" s="5"/>
      <c r="CI900" s="5"/>
      <c r="CJ900" s="5"/>
      <c r="CK900" s="5"/>
      <c r="CL900" s="5"/>
      <c r="CM900" s="5"/>
      <c r="CN900" s="5"/>
      <c r="CO900" s="5"/>
      <c r="CP900" s="5"/>
      <c r="CQ900" s="5"/>
      <c r="CR900" s="5"/>
      <c r="CS900" s="5"/>
      <c r="CT900" s="5"/>
      <c r="CU900" s="5"/>
      <c r="CV900" s="5"/>
      <c r="CW900" s="5"/>
      <c r="CX900" s="5"/>
      <c r="CY900" s="5"/>
      <c r="CZ900" s="5"/>
      <c r="DA900" s="5"/>
      <c r="DB900" s="5"/>
      <c r="DC900" s="5"/>
      <c r="DD900" s="5"/>
      <c r="DE900" s="5"/>
      <c r="DF900" s="5"/>
      <c r="DG900" s="5"/>
      <c r="DH900" s="5"/>
      <c r="DI900" s="5"/>
      <c r="DJ900" s="5"/>
      <c r="DK900" s="5"/>
      <c r="DL900" s="5"/>
      <c r="DM900" s="5"/>
      <c r="DN900" s="5"/>
      <c r="DO900" s="5"/>
      <c r="DP900" s="5"/>
      <c r="DQ900" s="5"/>
      <c r="DR900" s="5"/>
      <c r="DS900" s="5"/>
      <c r="DT900" s="5"/>
      <c r="DU900" s="5"/>
    </row>
    <row r="901">
      <c r="A901" s="5"/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5"/>
      <c r="AI901" s="5"/>
      <c r="AJ901" s="5"/>
      <c r="AK901" s="5"/>
      <c r="AL901" s="5"/>
      <c r="AM901" s="5"/>
      <c r="AN901" s="5"/>
      <c r="AO901" s="5"/>
      <c r="AP901" s="5"/>
      <c r="AQ901" s="5"/>
      <c r="AR901" s="5"/>
      <c r="AS901" s="5"/>
      <c r="AT901" s="5"/>
      <c r="AU901" s="5"/>
      <c r="AV901" s="5"/>
      <c r="AW901" s="5"/>
      <c r="AX901" s="5"/>
      <c r="AY901" s="5"/>
      <c r="AZ901" s="5"/>
      <c r="BA901" s="5"/>
      <c r="BB901" s="5"/>
      <c r="BC901" s="5"/>
      <c r="BD901" s="5"/>
      <c r="BE901" s="5"/>
      <c r="BF901" s="5"/>
      <c r="BG901" s="5"/>
      <c r="BH901" s="5"/>
      <c r="BI901" s="5"/>
      <c r="BJ901" s="5"/>
      <c r="BK901" s="5"/>
      <c r="BL901" s="5"/>
      <c r="BM901" s="5"/>
      <c r="BN901" s="5"/>
      <c r="BO901" s="5"/>
      <c r="BP901" s="5"/>
      <c r="BQ901" s="5"/>
      <c r="BR901" s="5"/>
      <c r="BS901" s="5"/>
      <c r="BT901" s="5"/>
      <c r="BU901" s="5"/>
      <c r="BV901" s="5"/>
      <c r="BW901" s="5"/>
      <c r="BX901" s="5"/>
      <c r="BY901" s="5"/>
      <c r="BZ901" s="5"/>
      <c r="CA901" s="5"/>
      <c r="CB901" s="5"/>
      <c r="CC901" s="5"/>
      <c r="CD901" s="5"/>
      <c r="CE901" s="5"/>
      <c r="CF901" s="5"/>
      <c r="CG901" s="5"/>
      <c r="CH901" s="5"/>
      <c r="CI901" s="5"/>
      <c r="CJ901" s="5"/>
      <c r="CK901" s="5"/>
      <c r="CL901" s="5"/>
      <c r="CM901" s="5"/>
      <c r="CN901" s="5"/>
      <c r="CO901" s="5"/>
      <c r="CP901" s="5"/>
      <c r="CQ901" s="5"/>
      <c r="CR901" s="5"/>
      <c r="CS901" s="5"/>
      <c r="CT901" s="5"/>
      <c r="CU901" s="5"/>
      <c r="CV901" s="5"/>
      <c r="CW901" s="5"/>
      <c r="CX901" s="5"/>
      <c r="CY901" s="5"/>
      <c r="CZ901" s="5"/>
      <c r="DA901" s="5"/>
      <c r="DB901" s="5"/>
      <c r="DC901" s="5"/>
      <c r="DD901" s="5"/>
      <c r="DE901" s="5"/>
      <c r="DF901" s="5"/>
      <c r="DG901" s="5"/>
      <c r="DH901" s="5"/>
      <c r="DI901" s="5"/>
      <c r="DJ901" s="5"/>
      <c r="DK901" s="5"/>
      <c r="DL901" s="5"/>
      <c r="DM901" s="5"/>
      <c r="DN901" s="5"/>
      <c r="DO901" s="5"/>
      <c r="DP901" s="5"/>
      <c r="DQ901" s="5"/>
      <c r="DR901" s="5"/>
      <c r="DS901" s="5"/>
      <c r="DT901" s="5"/>
      <c r="DU901" s="5"/>
    </row>
    <row r="902">
      <c r="A902" s="5"/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5"/>
      <c r="AI902" s="5"/>
      <c r="AJ902" s="5"/>
      <c r="AK902" s="5"/>
      <c r="AL902" s="5"/>
      <c r="AM902" s="5"/>
      <c r="AN902" s="5"/>
      <c r="AO902" s="5"/>
      <c r="AP902" s="5"/>
      <c r="AQ902" s="5"/>
      <c r="AR902" s="5"/>
      <c r="AS902" s="5"/>
      <c r="AT902" s="5"/>
      <c r="AU902" s="5"/>
      <c r="AV902" s="5"/>
      <c r="AW902" s="5"/>
      <c r="AX902" s="5"/>
      <c r="AY902" s="5"/>
      <c r="AZ902" s="5"/>
      <c r="BA902" s="5"/>
      <c r="BB902" s="5"/>
      <c r="BC902" s="5"/>
      <c r="BD902" s="5"/>
      <c r="BE902" s="5"/>
      <c r="BF902" s="5"/>
      <c r="BG902" s="5"/>
      <c r="BH902" s="5"/>
      <c r="BI902" s="5"/>
      <c r="BJ902" s="5"/>
      <c r="BK902" s="5"/>
      <c r="BL902" s="5"/>
      <c r="BM902" s="5"/>
      <c r="BN902" s="5"/>
      <c r="BO902" s="5"/>
      <c r="BP902" s="5"/>
      <c r="BQ902" s="5"/>
      <c r="BR902" s="5"/>
      <c r="BS902" s="5"/>
      <c r="BT902" s="5"/>
      <c r="BU902" s="5"/>
      <c r="BV902" s="5"/>
      <c r="BW902" s="5"/>
      <c r="BX902" s="5"/>
      <c r="BY902" s="5"/>
      <c r="BZ902" s="5"/>
      <c r="CA902" s="5"/>
      <c r="CB902" s="5"/>
      <c r="CC902" s="5"/>
      <c r="CD902" s="5"/>
      <c r="CE902" s="5"/>
      <c r="CF902" s="5"/>
      <c r="CG902" s="5"/>
      <c r="CH902" s="5"/>
      <c r="CI902" s="5"/>
      <c r="CJ902" s="5"/>
      <c r="CK902" s="5"/>
      <c r="CL902" s="5"/>
      <c r="CM902" s="5"/>
      <c r="CN902" s="5"/>
      <c r="CO902" s="5"/>
      <c r="CP902" s="5"/>
      <c r="CQ902" s="5"/>
      <c r="CR902" s="5"/>
      <c r="CS902" s="5"/>
      <c r="CT902" s="5"/>
      <c r="CU902" s="5"/>
      <c r="CV902" s="5"/>
      <c r="CW902" s="5"/>
      <c r="CX902" s="5"/>
      <c r="CY902" s="5"/>
      <c r="CZ902" s="5"/>
      <c r="DA902" s="5"/>
      <c r="DB902" s="5"/>
      <c r="DC902" s="5"/>
      <c r="DD902" s="5"/>
      <c r="DE902" s="5"/>
      <c r="DF902" s="5"/>
      <c r="DG902" s="5"/>
      <c r="DH902" s="5"/>
      <c r="DI902" s="5"/>
      <c r="DJ902" s="5"/>
      <c r="DK902" s="5"/>
      <c r="DL902" s="5"/>
      <c r="DM902" s="5"/>
      <c r="DN902" s="5"/>
      <c r="DO902" s="5"/>
      <c r="DP902" s="5"/>
      <c r="DQ902" s="5"/>
      <c r="DR902" s="5"/>
      <c r="DS902" s="5"/>
      <c r="DT902" s="5"/>
      <c r="DU902" s="5"/>
    </row>
    <row r="903">
      <c r="A903" s="5"/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5"/>
      <c r="AI903" s="5"/>
      <c r="AJ903" s="5"/>
      <c r="AK903" s="5"/>
      <c r="AL903" s="5"/>
      <c r="AM903" s="5"/>
      <c r="AN903" s="5"/>
      <c r="AO903" s="5"/>
      <c r="AP903" s="5"/>
      <c r="AQ903" s="5"/>
      <c r="AR903" s="5"/>
      <c r="AS903" s="5"/>
      <c r="AT903" s="5"/>
      <c r="AU903" s="5"/>
      <c r="AV903" s="5"/>
      <c r="AW903" s="5"/>
      <c r="AX903" s="5"/>
      <c r="AY903" s="5"/>
      <c r="AZ903" s="5"/>
      <c r="BA903" s="5"/>
      <c r="BB903" s="5"/>
      <c r="BC903" s="5"/>
      <c r="BD903" s="5"/>
      <c r="BE903" s="5"/>
      <c r="BF903" s="5"/>
      <c r="BG903" s="5"/>
      <c r="BH903" s="5"/>
      <c r="BI903" s="5"/>
      <c r="BJ903" s="5"/>
      <c r="BK903" s="5"/>
      <c r="BL903" s="5"/>
      <c r="BM903" s="5"/>
      <c r="BN903" s="5"/>
      <c r="BO903" s="5"/>
      <c r="BP903" s="5"/>
      <c r="BQ903" s="5"/>
      <c r="BR903" s="5"/>
      <c r="BS903" s="5"/>
      <c r="BT903" s="5"/>
      <c r="BU903" s="5"/>
      <c r="BV903" s="5"/>
      <c r="BW903" s="5"/>
      <c r="BX903" s="5"/>
      <c r="BY903" s="5"/>
      <c r="BZ903" s="5"/>
      <c r="CA903" s="5"/>
      <c r="CB903" s="5"/>
      <c r="CC903" s="5"/>
      <c r="CD903" s="5"/>
      <c r="CE903" s="5"/>
      <c r="CF903" s="5"/>
      <c r="CG903" s="5"/>
      <c r="CH903" s="5"/>
      <c r="CI903" s="5"/>
      <c r="CJ903" s="5"/>
      <c r="CK903" s="5"/>
      <c r="CL903" s="5"/>
      <c r="CM903" s="5"/>
      <c r="CN903" s="5"/>
      <c r="CO903" s="5"/>
      <c r="CP903" s="5"/>
      <c r="CQ903" s="5"/>
      <c r="CR903" s="5"/>
      <c r="CS903" s="5"/>
      <c r="CT903" s="5"/>
      <c r="CU903" s="5"/>
      <c r="CV903" s="5"/>
      <c r="CW903" s="5"/>
      <c r="CX903" s="5"/>
      <c r="CY903" s="5"/>
      <c r="CZ903" s="5"/>
      <c r="DA903" s="5"/>
      <c r="DB903" s="5"/>
      <c r="DC903" s="5"/>
      <c r="DD903" s="5"/>
      <c r="DE903" s="5"/>
      <c r="DF903" s="5"/>
      <c r="DG903" s="5"/>
      <c r="DH903" s="5"/>
      <c r="DI903" s="5"/>
      <c r="DJ903" s="5"/>
      <c r="DK903" s="5"/>
      <c r="DL903" s="5"/>
      <c r="DM903" s="5"/>
      <c r="DN903" s="5"/>
      <c r="DO903" s="5"/>
      <c r="DP903" s="5"/>
      <c r="DQ903" s="5"/>
      <c r="DR903" s="5"/>
      <c r="DS903" s="5"/>
      <c r="DT903" s="5"/>
      <c r="DU903" s="5"/>
    </row>
    <row r="904">
      <c r="A904" s="5"/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5"/>
      <c r="AI904" s="5"/>
      <c r="AJ904" s="5"/>
      <c r="AK904" s="5"/>
      <c r="AL904" s="5"/>
      <c r="AM904" s="5"/>
      <c r="AN904" s="5"/>
      <c r="AO904" s="5"/>
      <c r="AP904" s="5"/>
      <c r="AQ904" s="5"/>
      <c r="AR904" s="5"/>
      <c r="AS904" s="5"/>
      <c r="AT904" s="5"/>
      <c r="AU904" s="5"/>
      <c r="AV904" s="5"/>
      <c r="AW904" s="5"/>
      <c r="AX904" s="5"/>
      <c r="AY904" s="5"/>
      <c r="AZ904" s="5"/>
      <c r="BA904" s="5"/>
      <c r="BB904" s="5"/>
      <c r="BC904" s="5"/>
      <c r="BD904" s="5"/>
      <c r="BE904" s="5"/>
      <c r="BF904" s="5"/>
      <c r="BG904" s="5"/>
      <c r="BH904" s="5"/>
      <c r="BI904" s="5"/>
      <c r="BJ904" s="5"/>
      <c r="BK904" s="5"/>
      <c r="BL904" s="5"/>
      <c r="BM904" s="5"/>
      <c r="BN904" s="5"/>
      <c r="BO904" s="5"/>
      <c r="BP904" s="5"/>
      <c r="BQ904" s="5"/>
      <c r="BR904" s="5"/>
      <c r="BS904" s="5"/>
      <c r="BT904" s="5"/>
      <c r="BU904" s="5"/>
      <c r="BV904" s="5"/>
      <c r="BW904" s="5"/>
      <c r="BX904" s="5"/>
      <c r="BY904" s="5"/>
      <c r="BZ904" s="5"/>
      <c r="CA904" s="5"/>
      <c r="CB904" s="5"/>
      <c r="CC904" s="5"/>
      <c r="CD904" s="5"/>
      <c r="CE904" s="5"/>
      <c r="CF904" s="5"/>
      <c r="CG904" s="5"/>
      <c r="CH904" s="5"/>
      <c r="CI904" s="5"/>
      <c r="CJ904" s="5"/>
      <c r="CK904" s="5"/>
      <c r="CL904" s="5"/>
      <c r="CM904" s="5"/>
      <c r="CN904" s="5"/>
      <c r="CO904" s="5"/>
      <c r="CP904" s="5"/>
      <c r="CQ904" s="5"/>
      <c r="CR904" s="5"/>
      <c r="CS904" s="5"/>
      <c r="CT904" s="5"/>
      <c r="CU904" s="5"/>
      <c r="CV904" s="5"/>
      <c r="CW904" s="5"/>
      <c r="CX904" s="5"/>
      <c r="CY904" s="5"/>
      <c r="CZ904" s="5"/>
      <c r="DA904" s="5"/>
      <c r="DB904" s="5"/>
      <c r="DC904" s="5"/>
      <c r="DD904" s="5"/>
      <c r="DE904" s="5"/>
      <c r="DF904" s="5"/>
      <c r="DG904" s="5"/>
      <c r="DH904" s="5"/>
      <c r="DI904" s="5"/>
      <c r="DJ904" s="5"/>
      <c r="DK904" s="5"/>
      <c r="DL904" s="5"/>
      <c r="DM904" s="5"/>
      <c r="DN904" s="5"/>
      <c r="DO904" s="5"/>
      <c r="DP904" s="5"/>
      <c r="DQ904" s="5"/>
      <c r="DR904" s="5"/>
      <c r="DS904" s="5"/>
      <c r="DT904" s="5"/>
      <c r="DU904" s="5"/>
    </row>
    <row r="905">
      <c r="A905" s="5"/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5"/>
      <c r="AI905" s="5"/>
      <c r="AJ905" s="5"/>
      <c r="AK905" s="5"/>
      <c r="AL905" s="5"/>
      <c r="AM905" s="5"/>
      <c r="AN905" s="5"/>
      <c r="AO905" s="5"/>
      <c r="AP905" s="5"/>
      <c r="AQ905" s="5"/>
      <c r="AR905" s="5"/>
      <c r="AS905" s="5"/>
      <c r="AT905" s="5"/>
      <c r="AU905" s="5"/>
      <c r="AV905" s="5"/>
      <c r="AW905" s="5"/>
      <c r="AX905" s="5"/>
      <c r="AY905" s="5"/>
      <c r="AZ905" s="5"/>
      <c r="BA905" s="5"/>
      <c r="BB905" s="5"/>
      <c r="BC905" s="5"/>
      <c r="BD905" s="5"/>
      <c r="BE905" s="5"/>
      <c r="BF905" s="5"/>
      <c r="BG905" s="5"/>
      <c r="BH905" s="5"/>
      <c r="BI905" s="5"/>
      <c r="BJ905" s="5"/>
      <c r="BK905" s="5"/>
      <c r="BL905" s="5"/>
      <c r="BM905" s="5"/>
      <c r="BN905" s="5"/>
      <c r="BO905" s="5"/>
      <c r="BP905" s="5"/>
      <c r="BQ905" s="5"/>
      <c r="BR905" s="5"/>
      <c r="BS905" s="5"/>
      <c r="BT905" s="5"/>
      <c r="BU905" s="5"/>
      <c r="BV905" s="5"/>
      <c r="BW905" s="5"/>
      <c r="BX905" s="5"/>
      <c r="BY905" s="5"/>
      <c r="BZ905" s="5"/>
      <c r="CA905" s="5"/>
      <c r="CB905" s="5"/>
      <c r="CC905" s="5"/>
      <c r="CD905" s="5"/>
      <c r="CE905" s="5"/>
      <c r="CF905" s="5"/>
      <c r="CG905" s="5"/>
      <c r="CH905" s="5"/>
      <c r="CI905" s="5"/>
      <c r="CJ905" s="5"/>
      <c r="CK905" s="5"/>
      <c r="CL905" s="5"/>
      <c r="CM905" s="5"/>
      <c r="CN905" s="5"/>
      <c r="CO905" s="5"/>
      <c r="CP905" s="5"/>
      <c r="CQ905" s="5"/>
      <c r="CR905" s="5"/>
      <c r="CS905" s="5"/>
      <c r="CT905" s="5"/>
      <c r="CU905" s="5"/>
      <c r="CV905" s="5"/>
      <c r="CW905" s="5"/>
      <c r="CX905" s="5"/>
      <c r="CY905" s="5"/>
      <c r="CZ905" s="5"/>
      <c r="DA905" s="5"/>
      <c r="DB905" s="5"/>
      <c r="DC905" s="5"/>
      <c r="DD905" s="5"/>
      <c r="DE905" s="5"/>
      <c r="DF905" s="5"/>
      <c r="DG905" s="5"/>
      <c r="DH905" s="5"/>
      <c r="DI905" s="5"/>
      <c r="DJ905" s="5"/>
      <c r="DK905" s="5"/>
      <c r="DL905" s="5"/>
      <c r="DM905" s="5"/>
      <c r="DN905" s="5"/>
      <c r="DO905" s="5"/>
      <c r="DP905" s="5"/>
      <c r="DQ905" s="5"/>
      <c r="DR905" s="5"/>
      <c r="DS905" s="5"/>
      <c r="DT905" s="5"/>
      <c r="DU905" s="5"/>
    </row>
    <row r="906">
      <c r="A906" s="5"/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5"/>
      <c r="AI906" s="5"/>
      <c r="AJ906" s="5"/>
      <c r="AK906" s="5"/>
      <c r="AL906" s="5"/>
      <c r="AM906" s="5"/>
      <c r="AN906" s="5"/>
      <c r="AO906" s="5"/>
      <c r="AP906" s="5"/>
      <c r="AQ906" s="5"/>
      <c r="AR906" s="5"/>
      <c r="AS906" s="5"/>
      <c r="AT906" s="5"/>
      <c r="AU906" s="5"/>
      <c r="AV906" s="5"/>
      <c r="AW906" s="5"/>
      <c r="AX906" s="5"/>
      <c r="AY906" s="5"/>
      <c r="AZ906" s="5"/>
      <c r="BA906" s="5"/>
      <c r="BB906" s="5"/>
      <c r="BC906" s="5"/>
      <c r="BD906" s="5"/>
      <c r="BE906" s="5"/>
      <c r="BF906" s="5"/>
      <c r="BG906" s="5"/>
      <c r="BH906" s="5"/>
      <c r="BI906" s="5"/>
      <c r="BJ906" s="5"/>
      <c r="BK906" s="5"/>
      <c r="BL906" s="5"/>
      <c r="BM906" s="5"/>
      <c r="BN906" s="5"/>
      <c r="BO906" s="5"/>
      <c r="BP906" s="5"/>
      <c r="BQ906" s="5"/>
      <c r="BR906" s="5"/>
      <c r="BS906" s="5"/>
      <c r="BT906" s="5"/>
      <c r="BU906" s="5"/>
      <c r="BV906" s="5"/>
      <c r="BW906" s="5"/>
      <c r="BX906" s="5"/>
      <c r="BY906" s="5"/>
      <c r="BZ906" s="5"/>
      <c r="CA906" s="5"/>
      <c r="CB906" s="5"/>
      <c r="CC906" s="5"/>
      <c r="CD906" s="5"/>
      <c r="CE906" s="5"/>
      <c r="CF906" s="5"/>
      <c r="CG906" s="5"/>
      <c r="CH906" s="5"/>
      <c r="CI906" s="5"/>
      <c r="CJ906" s="5"/>
      <c r="CK906" s="5"/>
      <c r="CL906" s="5"/>
      <c r="CM906" s="5"/>
      <c r="CN906" s="5"/>
      <c r="CO906" s="5"/>
      <c r="CP906" s="5"/>
      <c r="CQ906" s="5"/>
      <c r="CR906" s="5"/>
      <c r="CS906" s="5"/>
      <c r="CT906" s="5"/>
      <c r="CU906" s="5"/>
      <c r="CV906" s="5"/>
      <c r="CW906" s="5"/>
      <c r="CX906" s="5"/>
      <c r="CY906" s="5"/>
      <c r="CZ906" s="5"/>
      <c r="DA906" s="5"/>
      <c r="DB906" s="5"/>
      <c r="DC906" s="5"/>
      <c r="DD906" s="5"/>
      <c r="DE906" s="5"/>
      <c r="DF906" s="5"/>
      <c r="DG906" s="5"/>
      <c r="DH906" s="5"/>
      <c r="DI906" s="5"/>
      <c r="DJ906" s="5"/>
      <c r="DK906" s="5"/>
      <c r="DL906" s="5"/>
      <c r="DM906" s="5"/>
      <c r="DN906" s="5"/>
      <c r="DO906" s="5"/>
      <c r="DP906" s="5"/>
      <c r="DQ906" s="5"/>
      <c r="DR906" s="5"/>
      <c r="DS906" s="5"/>
      <c r="DT906" s="5"/>
      <c r="DU906" s="5"/>
    </row>
    <row r="907">
      <c r="A907" s="5"/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5"/>
      <c r="AI907" s="5"/>
      <c r="AJ907" s="5"/>
      <c r="AK907" s="5"/>
      <c r="AL907" s="5"/>
      <c r="AM907" s="5"/>
      <c r="AN907" s="5"/>
      <c r="AO907" s="5"/>
      <c r="AP907" s="5"/>
      <c r="AQ907" s="5"/>
      <c r="AR907" s="5"/>
      <c r="AS907" s="5"/>
      <c r="AT907" s="5"/>
      <c r="AU907" s="5"/>
      <c r="AV907" s="5"/>
      <c r="AW907" s="5"/>
      <c r="AX907" s="5"/>
      <c r="AY907" s="5"/>
      <c r="AZ907" s="5"/>
      <c r="BA907" s="5"/>
      <c r="BB907" s="5"/>
      <c r="BC907" s="5"/>
      <c r="BD907" s="5"/>
      <c r="BE907" s="5"/>
      <c r="BF907" s="5"/>
      <c r="BG907" s="5"/>
      <c r="BH907" s="5"/>
      <c r="BI907" s="5"/>
      <c r="BJ907" s="5"/>
      <c r="BK907" s="5"/>
      <c r="BL907" s="5"/>
      <c r="BM907" s="5"/>
      <c r="BN907" s="5"/>
      <c r="BO907" s="5"/>
      <c r="BP907" s="5"/>
      <c r="BQ907" s="5"/>
      <c r="BR907" s="5"/>
      <c r="BS907" s="5"/>
      <c r="BT907" s="5"/>
      <c r="BU907" s="5"/>
      <c r="BV907" s="5"/>
      <c r="BW907" s="5"/>
      <c r="BX907" s="5"/>
      <c r="BY907" s="5"/>
      <c r="BZ907" s="5"/>
      <c r="CA907" s="5"/>
      <c r="CB907" s="5"/>
      <c r="CC907" s="5"/>
      <c r="CD907" s="5"/>
      <c r="CE907" s="5"/>
      <c r="CF907" s="5"/>
      <c r="CG907" s="5"/>
      <c r="CH907" s="5"/>
      <c r="CI907" s="5"/>
      <c r="CJ907" s="5"/>
      <c r="CK907" s="5"/>
      <c r="CL907" s="5"/>
      <c r="CM907" s="5"/>
      <c r="CN907" s="5"/>
      <c r="CO907" s="5"/>
      <c r="CP907" s="5"/>
      <c r="CQ907" s="5"/>
      <c r="CR907" s="5"/>
      <c r="CS907" s="5"/>
      <c r="CT907" s="5"/>
      <c r="CU907" s="5"/>
      <c r="CV907" s="5"/>
      <c r="CW907" s="5"/>
      <c r="CX907" s="5"/>
      <c r="CY907" s="5"/>
      <c r="CZ907" s="5"/>
      <c r="DA907" s="5"/>
      <c r="DB907" s="5"/>
      <c r="DC907" s="5"/>
      <c r="DD907" s="5"/>
      <c r="DE907" s="5"/>
      <c r="DF907" s="5"/>
      <c r="DG907" s="5"/>
      <c r="DH907" s="5"/>
      <c r="DI907" s="5"/>
      <c r="DJ907" s="5"/>
      <c r="DK907" s="5"/>
      <c r="DL907" s="5"/>
      <c r="DM907" s="5"/>
      <c r="DN907" s="5"/>
      <c r="DO907" s="5"/>
      <c r="DP907" s="5"/>
      <c r="DQ907" s="5"/>
      <c r="DR907" s="5"/>
      <c r="DS907" s="5"/>
      <c r="DT907" s="5"/>
      <c r="DU907" s="5"/>
    </row>
    <row r="908">
      <c r="A908" s="5"/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5"/>
      <c r="AI908" s="5"/>
      <c r="AJ908" s="5"/>
      <c r="AK908" s="5"/>
      <c r="AL908" s="5"/>
      <c r="AM908" s="5"/>
      <c r="AN908" s="5"/>
      <c r="AO908" s="5"/>
      <c r="AP908" s="5"/>
      <c r="AQ908" s="5"/>
      <c r="AR908" s="5"/>
      <c r="AS908" s="5"/>
      <c r="AT908" s="5"/>
      <c r="AU908" s="5"/>
      <c r="AV908" s="5"/>
      <c r="AW908" s="5"/>
      <c r="AX908" s="5"/>
      <c r="AY908" s="5"/>
      <c r="AZ908" s="5"/>
      <c r="BA908" s="5"/>
      <c r="BB908" s="5"/>
      <c r="BC908" s="5"/>
      <c r="BD908" s="5"/>
      <c r="BE908" s="5"/>
      <c r="BF908" s="5"/>
      <c r="BG908" s="5"/>
      <c r="BH908" s="5"/>
      <c r="BI908" s="5"/>
      <c r="BJ908" s="5"/>
      <c r="BK908" s="5"/>
      <c r="BL908" s="5"/>
      <c r="BM908" s="5"/>
      <c r="BN908" s="5"/>
      <c r="BO908" s="5"/>
      <c r="BP908" s="5"/>
      <c r="BQ908" s="5"/>
      <c r="BR908" s="5"/>
      <c r="BS908" s="5"/>
      <c r="BT908" s="5"/>
      <c r="BU908" s="5"/>
      <c r="BV908" s="5"/>
      <c r="BW908" s="5"/>
      <c r="BX908" s="5"/>
      <c r="BY908" s="5"/>
      <c r="BZ908" s="5"/>
      <c r="CA908" s="5"/>
      <c r="CB908" s="5"/>
      <c r="CC908" s="5"/>
      <c r="CD908" s="5"/>
      <c r="CE908" s="5"/>
      <c r="CF908" s="5"/>
      <c r="CG908" s="5"/>
      <c r="CH908" s="5"/>
      <c r="CI908" s="5"/>
      <c r="CJ908" s="5"/>
      <c r="CK908" s="5"/>
      <c r="CL908" s="5"/>
      <c r="CM908" s="5"/>
      <c r="CN908" s="5"/>
      <c r="CO908" s="5"/>
      <c r="CP908" s="5"/>
      <c r="CQ908" s="5"/>
      <c r="CR908" s="5"/>
      <c r="CS908" s="5"/>
      <c r="CT908" s="5"/>
      <c r="CU908" s="5"/>
      <c r="CV908" s="5"/>
      <c r="CW908" s="5"/>
      <c r="CX908" s="5"/>
      <c r="CY908" s="5"/>
      <c r="CZ908" s="5"/>
      <c r="DA908" s="5"/>
      <c r="DB908" s="5"/>
      <c r="DC908" s="5"/>
      <c r="DD908" s="5"/>
      <c r="DE908" s="5"/>
      <c r="DF908" s="5"/>
      <c r="DG908" s="5"/>
      <c r="DH908" s="5"/>
      <c r="DI908" s="5"/>
      <c r="DJ908" s="5"/>
      <c r="DK908" s="5"/>
      <c r="DL908" s="5"/>
      <c r="DM908" s="5"/>
      <c r="DN908" s="5"/>
      <c r="DO908" s="5"/>
      <c r="DP908" s="5"/>
      <c r="DQ908" s="5"/>
      <c r="DR908" s="5"/>
      <c r="DS908" s="5"/>
      <c r="DT908" s="5"/>
      <c r="DU908" s="5"/>
    </row>
    <row r="909">
      <c r="A909" s="5"/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5"/>
      <c r="AI909" s="5"/>
      <c r="AJ909" s="5"/>
      <c r="AK909" s="5"/>
      <c r="AL909" s="5"/>
      <c r="AM909" s="5"/>
      <c r="AN909" s="5"/>
      <c r="AO909" s="5"/>
      <c r="AP909" s="5"/>
      <c r="AQ909" s="5"/>
      <c r="AR909" s="5"/>
      <c r="AS909" s="5"/>
      <c r="AT909" s="5"/>
      <c r="AU909" s="5"/>
      <c r="AV909" s="5"/>
      <c r="AW909" s="5"/>
      <c r="AX909" s="5"/>
      <c r="AY909" s="5"/>
      <c r="AZ909" s="5"/>
      <c r="BA909" s="5"/>
      <c r="BB909" s="5"/>
      <c r="BC909" s="5"/>
      <c r="BD909" s="5"/>
      <c r="BE909" s="5"/>
      <c r="BF909" s="5"/>
      <c r="BG909" s="5"/>
      <c r="BH909" s="5"/>
      <c r="BI909" s="5"/>
      <c r="BJ909" s="5"/>
      <c r="BK909" s="5"/>
      <c r="BL909" s="5"/>
      <c r="BM909" s="5"/>
      <c r="BN909" s="5"/>
      <c r="BO909" s="5"/>
      <c r="BP909" s="5"/>
      <c r="BQ909" s="5"/>
      <c r="BR909" s="5"/>
      <c r="BS909" s="5"/>
      <c r="BT909" s="5"/>
      <c r="BU909" s="5"/>
      <c r="BV909" s="5"/>
      <c r="BW909" s="5"/>
      <c r="BX909" s="5"/>
      <c r="BY909" s="5"/>
      <c r="BZ909" s="5"/>
      <c r="CA909" s="5"/>
      <c r="CB909" s="5"/>
      <c r="CC909" s="5"/>
      <c r="CD909" s="5"/>
      <c r="CE909" s="5"/>
      <c r="CF909" s="5"/>
      <c r="CG909" s="5"/>
      <c r="CH909" s="5"/>
      <c r="CI909" s="5"/>
      <c r="CJ909" s="5"/>
      <c r="CK909" s="5"/>
      <c r="CL909" s="5"/>
      <c r="CM909" s="5"/>
      <c r="CN909" s="5"/>
      <c r="CO909" s="5"/>
      <c r="CP909" s="5"/>
      <c r="CQ909" s="5"/>
      <c r="CR909" s="5"/>
      <c r="CS909" s="5"/>
      <c r="CT909" s="5"/>
      <c r="CU909" s="5"/>
      <c r="CV909" s="5"/>
      <c r="CW909" s="5"/>
      <c r="CX909" s="5"/>
      <c r="CY909" s="5"/>
      <c r="CZ909" s="5"/>
      <c r="DA909" s="5"/>
      <c r="DB909" s="5"/>
      <c r="DC909" s="5"/>
      <c r="DD909" s="5"/>
      <c r="DE909" s="5"/>
      <c r="DF909" s="5"/>
      <c r="DG909" s="5"/>
      <c r="DH909" s="5"/>
      <c r="DI909" s="5"/>
      <c r="DJ909" s="5"/>
      <c r="DK909" s="5"/>
      <c r="DL909" s="5"/>
      <c r="DM909" s="5"/>
      <c r="DN909" s="5"/>
      <c r="DO909" s="5"/>
      <c r="DP909" s="5"/>
      <c r="DQ909" s="5"/>
      <c r="DR909" s="5"/>
      <c r="DS909" s="5"/>
      <c r="DT909" s="5"/>
      <c r="DU909" s="5"/>
    </row>
    <row r="910">
      <c r="A910" s="5"/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5"/>
      <c r="AI910" s="5"/>
      <c r="AJ910" s="5"/>
      <c r="AK910" s="5"/>
      <c r="AL910" s="5"/>
      <c r="AM910" s="5"/>
      <c r="AN910" s="5"/>
      <c r="AO910" s="5"/>
      <c r="AP910" s="5"/>
      <c r="AQ910" s="5"/>
      <c r="AR910" s="5"/>
      <c r="AS910" s="5"/>
      <c r="AT910" s="5"/>
      <c r="AU910" s="5"/>
      <c r="AV910" s="5"/>
      <c r="AW910" s="5"/>
      <c r="AX910" s="5"/>
      <c r="AY910" s="5"/>
      <c r="AZ910" s="5"/>
      <c r="BA910" s="5"/>
      <c r="BB910" s="5"/>
      <c r="BC910" s="5"/>
      <c r="BD910" s="5"/>
      <c r="BE910" s="5"/>
      <c r="BF910" s="5"/>
      <c r="BG910" s="5"/>
      <c r="BH910" s="5"/>
      <c r="BI910" s="5"/>
      <c r="BJ910" s="5"/>
      <c r="BK910" s="5"/>
      <c r="BL910" s="5"/>
      <c r="BM910" s="5"/>
      <c r="BN910" s="5"/>
      <c r="BO910" s="5"/>
      <c r="BP910" s="5"/>
      <c r="BQ910" s="5"/>
      <c r="BR910" s="5"/>
      <c r="BS910" s="5"/>
      <c r="BT910" s="5"/>
      <c r="BU910" s="5"/>
      <c r="BV910" s="5"/>
      <c r="BW910" s="5"/>
      <c r="BX910" s="5"/>
      <c r="BY910" s="5"/>
      <c r="BZ910" s="5"/>
      <c r="CA910" s="5"/>
      <c r="CB910" s="5"/>
      <c r="CC910" s="5"/>
      <c r="CD910" s="5"/>
      <c r="CE910" s="5"/>
      <c r="CF910" s="5"/>
      <c r="CG910" s="5"/>
      <c r="CH910" s="5"/>
      <c r="CI910" s="5"/>
      <c r="CJ910" s="5"/>
      <c r="CK910" s="5"/>
      <c r="CL910" s="5"/>
      <c r="CM910" s="5"/>
      <c r="CN910" s="5"/>
      <c r="CO910" s="5"/>
      <c r="CP910" s="5"/>
      <c r="CQ910" s="5"/>
      <c r="CR910" s="5"/>
      <c r="CS910" s="5"/>
      <c r="CT910" s="5"/>
      <c r="CU910" s="5"/>
      <c r="CV910" s="5"/>
      <c r="CW910" s="5"/>
      <c r="CX910" s="5"/>
      <c r="CY910" s="5"/>
      <c r="CZ910" s="5"/>
      <c r="DA910" s="5"/>
      <c r="DB910" s="5"/>
      <c r="DC910" s="5"/>
      <c r="DD910" s="5"/>
      <c r="DE910" s="5"/>
      <c r="DF910" s="5"/>
      <c r="DG910" s="5"/>
      <c r="DH910" s="5"/>
      <c r="DI910" s="5"/>
      <c r="DJ910" s="5"/>
      <c r="DK910" s="5"/>
      <c r="DL910" s="5"/>
      <c r="DM910" s="5"/>
      <c r="DN910" s="5"/>
      <c r="DO910" s="5"/>
      <c r="DP910" s="5"/>
      <c r="DQ910" s="5"/>
      <c r="DR910" s="5"/>
      <c r="DS910" s="5"/>
      <c r="DT910" s="5"/>
      <c r="DU910" s="5"/>
    </row>
    <row r="911">
      <c r="A911" s="5"/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5"/>
      <c r="AI911" s="5"/>
      <c r="AJ911" s="5"/>
      <c r="AK911" s="5"/>
      <c r="AL911" s="5"/>
      <c r="AM911" s="5"/>
      <c r="AN911" s="5"/>
      <c r="AO911" s="5"/>
      <c r="AP911" s="5"/>
      <c r="AQ911" s="5"/>
      <c r="AR911" s="5"/>
      <c r="AS911" s="5"/>
      <c r="AT911" s="5"/>
      <c r="AU911" s="5"/>
      <c r="AV911" s="5"/>
      <c r="AW911" s="5"/>
      <c r="AX911" s="5"/>
      <c r="AY911" s="5"/>
      <c r="AZ911" s="5"/>
      <c r="BA911" s="5"/>
      <c r="BB911" s="5"/>
      <c r="BC911" s="5"/>
      <c r="BD911" s="5"/>
      <c r="BE911" s="5"/>
      <c r="BF911" s="5"/>
      <c r="BG911" s="5"/>
      <c r="BH911" s="5"/>
      <c r="BI911" s="5"/>
      <c r="BJ911" s="5"/>
      <c r="BK911" s="5"/>
      <c r="BL911" s="5"/>
      <c r="BM911" s="5"/>
      <c r="BN911" s="5"/>
      <c r="BO911" s="5"/>
      <c r="BP911" s="5"/>
      <c r="BQ911" s="5"/>
      <c r="BR911" s="5"/>
      <c r="BS911" s="5"/>
      <c r="BT911" s="5"/>
      <c r="BU911" s="5"/>
      <c r="BV911" s="5"/>
      <c r="BW911" s="5"/>
      <c r="BX911" s="5"/>
      <c r="BY911" s="5"/>
      <c r="BZ911" s="5"/>
      <c r="CA911" s="5"/>
      <c r="CB911" s="5"/>
      <c r="CC911" s="5"/>
      <c r="CD911" s="5"/>
      <c r="CE911" s="5"/>
      <c r="CF911" s="5"/>
      <c r="CG911" s="5"/>
      <c r="CH911" s="5"/>
      <c r="CI911" s="5"/>
      <c r="CJ911" s="5"/>
      <c r="CK911" s="5"/>
      <c r="CL911" s="5"/>
      <c r="CM911" s="5"/>
      <c r="CN911" s="5"/>
      <c r="CO911" s="5"/>
      <c r="CP911" s="5"/>
      <c r="CQ911" s="5"/>
      <c r="CR911" s="5"/>
      <c r="CS911" s="5"/>
      <c r="CT911" s="5"/>
      <c r="CU911" s="5"/>
      <c r="CV911" s="5"/>
      <c r="CW911" s="5"/>
      <c r="CX911" s="5"/>
      <c r="CY911" s="5"/>
      <c r="CZ911" s="5"/>
      <c r="DA911" s="5"/>
      <c r="DB911" s="5"/>
      <c r="DC911" s="5"/>
      <c r="DD911" s="5"/>
      <c r="DE911" s="5"/>
      <c r="DF911" s="5"/>
      <c r="DG911" s="5"/>
      <c r="DH911" s="5"/>
      <c r="DI911" s="5"/>
      <c r="DJ911" s="5"/>
      <c r="DK911" s="5"/>
      <c r="DL911" s="5"/>
      <c r="DM911" s="5"/>
      <c r="DN911" s="5"/>
      <c r="DO911" s="5"/>
      <c r="DP911" s="5"/>
      <c r="DQ911" s="5"/>
      <c r="DR911" s="5"/>
      <c r="DS911" s="5"/>
      <c r="DT911" s="5"/>
      <c r="DU911" s="5"/>
    </row>
    <row r="912">
      <c r="A912" s="5"/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5"/>
      <c r="AI912" s="5"/>
      <c r="AJ912" s="5"/>
      <c r="AK912" s="5"/>
      <c r="AL912" s="5"/>
      <c r="AM912" s="5"/>
      <c r="AN912" s="5"/>
      <c r="AO912" s="5"/>
      <c r="AP912" s="5"/>
      <c r="AQ912" s="5"/>
      <c r="AR912" s="5"/>
      <c r="AS912" s="5"/>
      <c r="AT912" s="5"/>
      <c r="AU912" s="5"/>
      <c r="AV912" s="5"/>
      <c r="AW912" s="5"/>
      <c r="AX912" s="5"/>
      <c r="AY912" s="5"/>
      <c r="AZ912" s="5"/>
      <c r="BA912" s="5"/>
      <c r="BB912" s="5"/>
      <c r="BC912" s="5"/>
      <c r="BD912" s="5"/>
      <c r="BE912" s="5"/>
      <c r="BF912" s="5"/>
      <c r="BG912" s="5"/>
      <c r="BH912" s="5"/>
      <c r="BI912" s="5"/>
      <c r="BJ912" s="5"/>
      <c r="BK912" s="5"/>
      <c r="BL912" s="5"/>
      <c r="BM912" s="5"/>
      <c r="BN912" s="5"/>
      <c r="BO912" s="5"/>
      <c r="BP912" s="5"/>
      <c r="BQ912" s="5"/>
      <c r="BR912" s="5"/>
      <c r="BS912" s="5"/>
      <c r="BT912" s="5"/>
      <c r="BU912" s="5"/>
      <c r="BV912" s="5"/>
      <c r="BW912" s="5"/>
      <c r="BX912" s="5"/>
      <c r="BY912" s="5"/>
      <c r="BZ912" s="5"/>
      <c r="CA912" s="5"/>
      <c r="CB912" s="5"/>
      <c r="CC912" s="5"/>
      <c r="CD912" s="5"/>
      <c r="CE912" s="5"/>
      <c r="CF912" s="5"/>
      <c r="CG912" s="5"/>
      <c r="CH912" s="5"/>
      <c r="CI912" s="5"/>
      <c r="CJ912" s="5"/>
      <c r="CK912" s="5"/>
      <c r="CL912" s="5"/>
      <c r="CM912" s="5"/>
      <c r="CN912" s="5"/>
      <c r="CO912" s="5"/>
      <c r="CP912" s="5"/>
      <c r="CQ912" s="5"/>
      <c r="CR912" s="5"/>
      <c r="CS912" s="5"/>
      <c r="CT912" s="5"/>
      <c r="CU912" s="5"/>
      <c r="CV912" s="5"/>
      <c r="CW912" s="5"/>
      <c r="CX912" s="5"/>
      <c r="CY912" s="5"/>
      <c r="CZ912" s="5"/>
      <c r="DA912" s="5"/>
      <c r="DB912" s="5"/>
      <c r="DC912" s="5"/>
      <c r="DD912" s="5"/>
      <c r="DE912" s="5"/>
      <c r="DF912" s="5"/>
      <c r="DG912" s="5"/>
      <c r="DH912" s="5"/>
      <c r="DI912" s="5"/>
      <c r="DJ912" s="5"/>
      <c r="DK912" s="5"/>
      <c r="DL912" s="5"/>
      <c r="DM912" s="5"/>
      <c r="DN912" s="5"/>
      <c r="DO912" s="5"/>
      <c r="DP912" s="5"/>
      <c r="DQ912" s="5"/>
      <c r="DR912" s="5"/>
      <c r="DS912" s="5"/>
      <c r="DT912" s="5"/>
      <c r="DU912" s="5"/>
    </row>
    <row r="913">
      <c r="A913" s="5"/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5"/>
      <c r="AI913" s="5"/>
      <c r="AJ913" s="5"/>
      <c r="AK913" s="5"/>
      <c r="AL913" s="5"/>
      <c r="AM913" s="5"/>
      <c r="AN913" s="5"/>
      <c r="AO913" s="5"/>
      <c r="AP913" s="5"/>
      <c r="AQ913" s="5"/>
      <c r="AR913" s="5"/>
      <c r="AS913" s="5"/>
      <c r="AT913" s="5"/>
      <c r="AU913" s="5"/>
      <c r="AV913" s="5"/>
      <c r="AW913" s="5"/>
      <c r="AX913" s="5"/>
      <c r="AY913" s="5"/>
      <c r="AZ913" s="5"/>
      <c r="BA913" s="5"/>
      <c r="BB913" s="5"/>
      <c r="BC913" s="5"/>
      <c r="BD913" s="5"/>
      <c r="BE913" s="5"/>
      <c r="BF913" s="5"/>
      <c r="BG913" s="5"/>
      <c r="BH913" s="5"/>
      <c r="BI913" s="5"/>
      <c r="BJ913" s="5"/>
      <c r="BK913" s="5"/>
      <c r="BL913" s="5"/>
      <c r="BM913" s="5"/>
      <c r="BN913" s="5"/>
      <c r="BO913" s="5"/>
      <c r="BP913" s="5"/>
      <c r="BQ913" s="5"/>
      <c r="BR913" s="5"/>
      <c r="BS913" s="5"/>
      <c r="BT913" s="5"/>
      <c r="BU913" s="5"/>
      <c r="BV913" s="5"/>
      <c r="BW913" s="5"/>
      <c r="BX913" s="5"/>
      <c r="BY913" s="5"/>
      <c r="BZ913" s="5"/>
      <c r="CA913" s="5"/>
      <c r="CB913" s="5"/>
      <c r="CC913" s="5"/>
      <c r="CD913" s="5"/>
      <c r="CE913" s="5"/>
      <c r="CF913" s="5"/>
      <c r="CG913" s="5"/>
      <c r="CH913" s="5"/>
      <c r="CI913" s="5"/>
      <c r="CJ913" s="5"/>
      <c r="CK913" s="5"/>
      <c r="CL913" s="5"/>
      <c r="CM913" s="5"/>
      <c r="CN913" s="5"/>
      <c r="CO913" s="5"/>
      <c r="CP913" s="5"/>
      <c r="CQ913" s="5"/>
      <c r="CR913" s="5"/>
      <c r="CS913" s="5"/>
      <c r="CT913" s="5"/>
      <c r="CU913" s="5"/>
      <c r="CV913" s="5"/>
      <c r="CW913" s="5"/>
      <c r="CX913" s="5"/>
      <c r="CY913" s="5"/>
      <c r="CZ913" s="5"/>
      <c r="DA913" s="5"/>
      <c r="DB913" s="5"/>
      <c r="DC913" s="5"/>
      <c r="DD913" s="5"/>
      <c r="DE913" s="5"/>
      <c r="DF913" s="5"/>
      <c r="DG913" s="5"/>
      <c r="DH913" s="5"/>
      <c r="DI913" s="5"/>
      <c r="DJ913" s="5"/>
      <c r="DK913" s="5"/>
      <c r="DL913" s="5"/>
      <c r="DM913" s="5"/>
      <c r="DN913" s="5"/>
      <c r="DO913" s="5"/>
      <c r="DP913" s="5"/>
      <c r="DQ913" s="5"/>
      <c r="DR913" s="5"/>
      <c r="DS913" s="5"/>
      <c r="DT913" s="5"/>
      <c r="DU913" s="5"/>
    </row>
    <row r="914">
      <c r="A914" s="5"/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5"/>
      <c r="AI914" s="5"/>
      <c r="AJ914" s="5"/>
      <c r="AK914" s="5"/>
      <c r="AL914" s="5"/>
      <c r="AM914" s="5"/>
      <c r="AN914" s="5"/>
      <c r="AO914" s="5"/>
      <c r="AP914" s="5"/>
      <c r="AQ914" s="5"/>
      <c r="AR914" s="5"/>
      <c r="AS914" s="5"/>
      <c r="AT914" s="5"/>
      <c r="AU914" s="5"/>
      <c r="AV914" s="5"/>
      <c r="AW914" s="5"/>
      <c r="AX914" s="5"/>
      <c r="AY914" s="5"/>
      <c r="AZ914" s="5"/>
      <c r="BA914" s="5"/>
      <c r="BB914" s="5"/>
      <c r="BC914" s="5"/>
      <c r="BD914" s="5"/>
      <c r="BE914" s="5"/>
      <c r="BF914" s="5"/>
      <c r="BG914" s="5"/>
      <c r="BH914" s="5"/>
      <c r="BI914" s="5"/>
      <c r="BJ914" s="5"/>
      <c r="BK914" s="5"/>
      <c r="BL914" s="5"/>
      <c r="BM914" s="5"/>
      <c r="BN914" s="5"/>
      <c r="BO914" s="5"/>
      <c r="BP914" s="5"/>
      <c r="BQ914" s="5"/>
      <c r="BR914" s="5"/>
      <c r="BS914" s="5"/>
      <c r="BT914" s="5"/>
      <c r="BU914" s="5"/>
      <c r="BV914" s="5"/>
      <c r="BW914" s="5"/>
      <c r="BX914" s="5"/>
      <c r="BY914" s="5"/>
      <c r="BZ914" s="5"/>
      <c r="CA914" s="5"/>
      <c r="CB914" s="5"/>
      <c r="CC914" s="5"/>
      <c r="CD914" s="5"/>
      <c r="CE914" s="5"/>
      <c r="CF914" s="5"/>
      <c r="CG914" s="5"/>
      <c r="CH914" s="5"/>
      <c r="CI914" s="5"/>
      <c r="CJ914" s="5"/>
      <c r="CK914" s="5"/>
      <c r="CL914" s="5"/>
      <c r="CM914" s="5"/>
      <c r="CN914" s="5"/>
      <c r="CO914" s="5"/>
      <c r="CP914" s="5"/>
      <c r="CQ914" s="5"/>
      <c r="CR914" s="5"/>
      <c r="CS914" s="5"/>
      <c r="CT914" s="5"/>
      <c r="CU914" s="5"/>
      <c r="CV914" s="5"/>
      <c r="CW914" s="5"/>
      <c r="CX914" s="5"/>
      <c r="CY914" s="5"/>
      <c r="CZ914" s="5"/>
      <c r="DA914" s="5"/>
      <c r="DB914" s="5"/>
      <c r="DC914" s="5"/>
      <c r="DD914" s="5"/>
      <c r="DE914" s="5"/>
      <c r="DF914" s="5"/>
      <c r="DG914" s="5"/>
      <c r="DH914" s="5"/>
      <c r="DI914" s="5"/>
      <c r="DJ914" s="5"/>
      <c r="DK914" s="5"/>
      <c r="DL914" s="5"/>
      <c r="DM914" s="5"/>
      <c r="DN914" s="5"/>
      <c r="DO914" s="5"/>
      <c r="DP914" s="5"/>
      <c r="DQ914" s="5"/>
      <c r="DR914" s="5"/>
      <c r="DS914" s="5"/>
      <c r="DT914" s="5"/>
      <c r="DU914" s="5"/>
    </row>
    <row r="915">
      <c r="A915" s="5"/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5"/>
      <c r="AI915" s="5"/>
      <c r="AJ915" s="5"/>
      <c r="AK915" s="5"/>
      <c r="AL915" s="5"/>
      <c r="AM915" s="5"/>
      <c r="AN915" s="5"/>
      <c r="AO915" s="5"/>
      <c r="AP915" s="5"/>
      <c r="AQ915" s="5"/>
      <c r="AR915" s="5"/>
      <c r="AS915" s="5"/>
      <c r="AT915" s="5"/>
      <c r="AU915" s="5"/>
      <c r="AV915" s="5"/>
      <c r="AW915" s="5"/>
      <c r="AX915" s="5"/>
      <c r="AY915" s="5"/>
      <c r="AZ915" s="5"/>
      <c r="BA915" s="5"/>
      <c r="BB915" s="5"/>
      <c r="BC915" s="5"/>
      <c r="BD915" s="5"/>
      <c r="BE915" s="5"/>
      <c r="BF915" s="5"/>
      <c r="BG915" s="5"/>
      <c r="BH915" s="5"/>
      <c r="BI915" s="5"/>
      <c r="BJ915" s="5"/>
      <c r="BK915" s="5"/>
      <c r="BL915" s="5"/>
      <c r="BM915" s="5"/>
      <c r="BN915" s="5"/>
      <c r="BO915" s="5"/>
      <c r="BP915" s="5"/>
      <c r="BQ915" s="5"/>
      <c r="BR915" s="5"/>
      <c r="BS915" s="5"/>
      <c r="BT915" s="5"/>
      <c r="BU915" s="5"/>
      <c r="BV915" s="5"/>
      <c r="BW915" s="5"/>
      <c r="BX915" s="5"/>
      <c r="BY915" s="5"/>
      <c r="BZ915" s="5"/>
      <c r="CA915" s="5"/>
      <c r="CB915" s="5"/>
      <c r="CC915" s="5"/>
      <c r="CD915" s="5"/>
      <c r="CE915" s="5"/>
      <c r="CF915" s="5"/>
      <c r="CG915" s="5"/>
      <c r="CH915" s="5"/>
      <c r="CI915" s="5"/>
      <c r="CJ915" s="5"/>
      <c r="CK915" s="5"/>
      <c r="CL915" s="5"/>
      <c r="CM915" s="5"/>
      <c r="CN915" s="5"/>
      <c r="CO915" s="5"/>
      <c r="CP915" s="5"/>
      <c r="CQ915" s="5"/>
      <c r="CR915" s="5"/>
      <c r="CS915" s="5"/>
      <c r="CT915" s="5"/>
      <c r="CU915" s="5"/>
      <c r="CV915" s="5"/>
      <c r="CW915" s="5"/>
      <c r="CX915" s="5"/>
      <c r="CY915" s="5"/>
      <c r="CZ915" s="5"/>
      <c r="DA915" s="5"/>
      <c r="DB915" s="5"/>
      <c r="DC915" s="5"/>
      <c r="DD915" s="5"/>
      <c r="DE915" s="5"/>
      <c r="DF915" s="5"/>
      <c r="DG915" s="5"/>
      <c r="DH915" s="5"/>
      <c r="DI915" s="5"/>
      <c r="DJ915" s="5"/>
      <c r="DK915" s="5"/>
      <c r="DL915" s="5"/>
      <c r="DM915" s="5"/>
      <c r="DN915" s="5"/>
      <c r="DO915" s="5"/>
      <c r="DP915" s="5"/>
      <c r="DQ915" s="5"/>
      <c r="DR915" s="5"/>
      <c r="DS915" s="5"/>
      <c r="DT915" s="5"/>
      <c r="DU915" s="5"/>
    </row>
    <row r="916">
      <c r="A916" s="5"/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5"/>
      <c r="AI916" s="5"/>
      <c r="AJ916" s="5"/>
      <c r="AK916" s="5"/>
      <c r="AL916" s="5"/>
      <c r="AM916" s="5"/>
      <c r="AN916" s="5"/>
      <c r="AO916" s="5"/>
      <c r="AP916" s="5"/>
      <c r="AQ916" s="5"/>
      <c r="AR916" s="5"/>
      <c r="AS916" s="5"/>
      <c r="AT916" s="5"/>
      <c r="AU916" s="5"/>
      <c r="AV916" s="5"/>
      <c r="AW916" s="5"/>
      <c r="AX916" s="5"/>
      <c r="AY916" s="5"/>
      <c r="AZ916" s="5"/>
      <c r="BA916" s="5"/>
      <c r="BB916" s="5"/>
      <c r="BC916" s="5"/>
      <c r="BD916" s="5"/>
      <c r="BE916" s="5"/>
      <c r="BF916" s="5"/>
      <c r="BG916" s="5"/>
      <c r="BH916" s="5"/>
      <c r="BI916" s="5"/>
      <c r="BJ916" s="5"/>
      <c r="BK916" s="5"/>
      <c r="BL916" s="5"/>
      <c r="BM916" s="5"/>
      <c r="BN916" s="5"/>
      <c r="BO916" s="5"/>
      <c r="BP916" s="5"/>
      <c r="BQ916" s="5"/>
      <c r="BR916" s="5"/>
      <c r="BS916" s="5"/>
      <c r="BT916" s="5"/>
      <c r="BU916" s="5"/>
      <c r="BV916" s="5"/>
      <c r="BW916" s="5"/>
      <c r="BX916" s="5"/>
      <c r="BY916" s="5"/>
      <c r="BZ916" s="5"/>
      <c r="CA916" s="5"/>
      <c r="CB916" s="5"/>
      <c r="CC916" s="5"/>
      <c r="CD916" s="5"/>
      <c r="CE916" s="5"/>
      <c r="CF916" s="5"/>
      <c r="CG916" s="5"/>
      <c r="CH916" s="5"/>
      <c r="CI916" s="5"/>
      <c r="CJ916" s="5"/>
      <c r="CK916" s="5"/>
      <c r="CL916" s="5"/>
      <c r="CM916" s="5"/>
      <c r="CN916" s="5"/>
      <c r="CO916" s="5"/>
      <c r="CP916" s="5"/>
      <c r="CQ916" s="5"/>
      <c r="CR916" s="5"/>
      <c r="CS916" s="5"/>
      <c r="CT916" s="5"/>
      <c r="CU916" s="5"/>
      <c r="CV916" s="5"/>
      <c r="CW916" s="5"/>
      <c r="CX916" s="5"/>
      <c r="CY916" s="5"/>
      <c r="CZ916" s="5"/>
      <c r="DA916" s="5"/>
      <c r="DB916" s="5"/>
      <c r="DC916" s="5"/>
      <c r="DD916" s="5"/>
      <c r="DE916" s="5"/>
      <c r="DF916" s="5"/>
      <c r="DG916" s="5"/>
      <c r="DH916" s="5"/>
      <c r="DI916" s="5"/>
      <c r="DJ916" s="5"/>
      <c r="DK916" s="5"/>
      <c r="DL916" s="5"/>
      <c r="DM916" s="5"/>
      <c r="DN916" s="5"/>
      <c r="DO916" s="5"/>
      <c r="DP916" s="5"/>
      <c r="DQ916" s="5"/>
      <c r="DR916" s="5"/>
      <c r="DS916" s="5"/>
      <c r="DT916" s="5"/>
      <c r="DU916" s="5"/>
    </row>
    <row r="917">
      <c r="A917" s="5"/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5"/>
      <c r="AI917" s="5"/>
      <c r="AJ917" s="5"/>
      <c r="AK917" s="5"/>
      <c r="AL917" s="5"/>
      <c r="AM917" s="5"/>
      <c r="AN917" s="5"/>
      <c r="AO917" s="5"/>
      <c r="AP917" s="5"/>
      <c r="AQ917" s="5"/>
      <c r="AR917" s="5"/>
      <c r="AS917" s="5"/>
      <c r="AT917" s="5"/>
      <c r="AU917" s="5"/>
      <c r="AV917" s="5"/>
      <c r="AW917" s="5"/>
      <c r="AX917" s="5"/>
      <c r="AY917" s="5"/>
      <c r="AZ917" s="5"/>
      <c r="BA917" s="5"/>
      <c r="BB917" s="5"/>
      <c r="BC917" s="5"/>
      <c r="BD917" s="5"/>
      <c r="BE917" s="5"/>
      <c r="BF917" s="5"/>
      <c r="BG917" s="5"/>
      <c r="BH917" s="5"/>
      <c r="BI917" s="5"/>
      <c r="BJ917" s="5"/>
      <c r="BK917" s="5"/>
      <c r="BL917" s="5"/>
      <c r="BM917" s="5"/>
      <c r="BN917" s="5"/>
      <c r="BO917" s="5"/>
      <c r="BP917" s="5"/>
      <c r="BQ917" s="5"/>
      <c r="BR917" s="5"/>
      <c r="BS917" s="5"/>
      <c r="BT917" s="5"/>
      <c r="BU917" s="5"/>
      <c r="BV917" s="5"/>
      <c r="BW917" s="5"/>
      <c r="BX917" s="5"/>
      <c r="BY917" s="5"/>
      <c r="BZ917" s="5"/>
      <c r="CA917" s="5"/>
      <c r="CB917" s="5"/>
      <c r="CC917" s="5"/>
      <c r="CD917" s="5"/>
      <c r="CE917" s="5"/>
      <c r="CF917" s="5"/>
      <c r="CG917" s="5"/>
      <c r="CH917" s="5"/>
      <c r="CI917" s="5"/>
      <c r="CJ917" s="5"/>
      <c r="CK917" s="5"/>
      <c r="CL917" s="5"/>
      <c r="CM917" s="5"/>
      <c r="CN917" s="5"/>
      <c r="CO917" s="5"/>
      <c r="CP917" s="5"/>
      <c r="CQ917" s="5"/>
      <c r="CR917" s="5"/>
      <c r="CS917" s="5"/>
      <c r="CT917" s="5"/>
      <c r="CU917" s="5"/>
      <c r="CV917" s="5"/>
      <c r="CW917" s="5"/>
      <c r="CX917" s="5"/>
      <c r="CY917" s="5"/>
      <c r="CZ917" s="5"/>
      <c r="DA917" s="5"/>
      <c r="DB917" s="5"/>
      <c r="DC917" s="5"/>
      <c r="DD917" s="5"/>
      <c r="DE917" s="5"/>
      <c r="DF917" s="5"/>
      <c r="DG917" s="5"/>
      <c r="DH917" s="5"/>
      <c r="DI917" s="5"/>
      <c r="DJ917" s="5"/>
      <c r="DK917" s="5"/>
      <c r="DL917" s="5"/>
      <c r="DM917" s="5"/>
      <c r="DN917" s="5"/>
      <c r="DO917" s="5"/>
      <c r="DP917" s="5"/>
      <c r="DQ917" s="5"/>
      <c r="DR917" s="5"/>
      <c r="DS917" s="5"/>
      <c r="DT917" s="5"/>
      <c r="DU917" s="5"/>
    </row>
    <row r="918">
      <c r="A918" s="5"/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5"/>
      <c r="AI918" s="5"/>
      <c r="AJ918" s="5"/>
      <c r="AK918" s="5"/>
      <c r="AL918" s="5"/>
      <c r="AM918" s="5"/>
      <c r="AN918" s="5"/>
      <c r="AO918" s="5"/>
      <c r="AP918" s="5"/>
      <c r="AQ918" s="5"/>
      <c r="AR918" s="5"/>
      <c r="AS918" s="5"/>
      <c r="AT918" s="5"/>
      <c r="AU918" s="5"/>
      <c r="AV918" s="5"/>
      <c r="AW918" s="5"/>
      <c r="AX918" s="5"/>
      <c r="AY918" s="5"/>
      <c r="AZ918" s="5"/>
      <c r="BA918" s="5"/>
      <c r="BB918" s="5"/>
      <c r="BC918" s="5"/>
      <c r="BD918" s="5"/>
      <c r="BE918" s="5"/>
      <c r="BF918" s="5"/>
      <c r="BG918" s="5"/>
      <c r="BH918" s="5"/>
      <c r="BI918" s="5"/>
      <c r="BJ918" s="5"/>
      <c r="BK918" s="5"/>
      <c r="BL918" s="5"/>
      <c r="BM918" s="5"/>
      <c r="BN918" s="5"/>
      <c r="BO918" s="5"/>
      <c r="BP918" s="5"/>
      <c r="BQ918" s="5"/>
      <c r="BR918" s="5"/>
      <c r="BS918" s="5"/>
      <c r="BT918" s="5"/>
      <c r="BU918" s="5"/>
      <c r="BV918" s="5"/>
      <c r="BW918" s="5"/>
      <c r="BX918" s="5"/>
      <c r="BY918" s="5"/>
      <c r="BZ918" s="5"/>
      <c r="CA918" s="5"/>
      <c r="CB918" s="5"/>
      <c r="CC918" s="5"/>
      <c r="CD918" s="5"/>
      <c r="CE918" s="5"/>
      <c r="CF918" s="5"/>
      <c r="CG918" s="5"/>
      <c r="CH918" s="5"/>
      <c r="CI918" s="5"/>
      <c r="CJ918" s="5"/>
      <c r="CK918" s="5"/>
      <c r="CL918" s="5"/>
      <c r="CM918" s="5"/>
      <c r="CN918" s="5"/>
      <c r="CO918" s="5"/>
      <c r="CP918" s="5"/>
      <c r="CQ918" s="5"/>
      <c r="CR918" s="5"/>
      <c r="CS918" s="5"/>
      <c r="CT918" s="5"/>
      <c r="CU918" s="5"/>
      <c r="CV918" s="5"/>
      <c r="CW918" s="5"/>
      <c r="CX918" s="5"/>
      <c r="CY918" s="5"/>
      <c r="CZ918" s="5"/>
      <c r="DA918" s="5"/>
      <c r="DB918" s="5"/>
      <c r="DC918" s="5"/>
      <c r="DD918" s="5"/>
      <c r="DE918" s="5"/>
      <c r="DF918" s="5"/>
      <c r="DG918" s="5"/>
      <c r="DH918" s="5"/>
      <c r="DI918" s="5"/>
      <c r="DJ918" s="5"/>
      <c r="DK918" s="5"/>
      <c r="DL918" s="5"/>
      <c r="DM918" s="5"/>
      <c r="DN918" s="5"/>
      <c r="DO918" s="5"/>
      <c r="DP918" s="5"/>
      <c r="DQ918" s="5"/>
      <c r="DR918" s="5"/>
      <c r="DS918" s="5"/>
      <c r="DT918" s="5"/>
      <c r="DU918" s="5"/>
    </row>
    <row r="919">
      <c r="A919" s="5"/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5"/>
      <c r="AI919" s="5"/>
      <c r="AJ919" s="5"/>
      <c r="AK919" s="5"/>
      <c r="AL919" s="5"/>
      <c r="AM919" s="5"/>
      <c r="AN919" s="5"/>
      <c r="AO919" s="5"/>
      <c r="AP919" s="5"/>
      <c r="AQ919" s="5"/>
      <c r="AR919" s="5"/>
      <c r="AS919" s="5"/>
      <c r="AT919" s="5"/>
      <c r="AU919" s="5"/>
      <c r="AV919" s="5"/>
      <c r="AW919" s="5"/>
      <c r="AX919" s="5"/>
      <c r="AY919" s="5"/>
      <c r="AZ919" s="5"/>
      <c r="BA919" s="5"/>
      <c r="BB919" s="5"/>
      <c r="BC919" s="5"/>
      <c r="BD919" s="5"/>
      <c r="BE919" s="5"/>
      <c r="BF919" s="5"/>
      <c r="BG919" s="5"/>
      <c r="BH919" s="5"/>
      <c r="BI919" s="5"/>
      <c r="BJ919" s="5"/>
      <c r="BK919" s="5"/>
      <c r="BL919" s="5"/>
      <c r="BM919" s="5"/>
      <c r="BN919" s="5"/>
      <c r="BO919" s="5"/>
      <c r="BP919" s="5"/>
      <c r="BQ919" s="5"/>
      <c r="BR919" s="5"/>
      <c r="BS919" s="5"/>
      <c r="BT919" s="5"/>
      <c r="BU919" s="5"/>
      <c r="BV919" s="5"/>
      <c r="BW919" s="5"/>
      <c r="BX919" s="5"/>
      <c r="BY919" s="5"/>
      <c r="BZ919" s="5"/>
      <c r="CA919" s="5"/>
      <c r="CB919" s="5"/>
      <c r="CC919" s="5"/>
      <c r="CD919" s="5"/>
      <c r="CE919" s="5"/>
      <c r="CF919" s="5"/>
      <c r="CG919" s="5"/>
      <c r="CH919" s="5"/>
      <c r="CI919" s="5"/>
      <c r="CJ919" s="5"/>
      <c r="CK919" s="5"/>
      <c r="CL919" s="5"/>
      <c r="CM919" s="5"/>
      <c r="CN919" s="5"/>
      <c r="CO919" s="5"/>
      <c r="CP919" s="5"/>
      <c r="CQ919" s="5"/>
      <c r="CR919" s="5"/>
      <c r="CS919" s="5"/>
      <c r="CT919" s="5"/>
      <c r="CU919" s="5"/>
      <c r="CV919" s="5"/>
      <c r="CW919" s="5"/>
      <c r="CX919" s="5"/>
      <c r="CY919" s="5"/>
      <c r="CZ919" s="5"/>
      <c r="DA919" s="5"/>
      <c r="DB919" s="5"/>
      <c r="DC919" s="5"/>
      <c r="DD919" s="5"/>
      <c r="DE919" s="5"/>
      <c r="DF919" s="5"/>
      <c r="DG919" s="5"/>
      <c r="DH919" s="5"/>
      <c r="DI919" s="5"/>
      <c r="DJ919" s="5"/>
      <c r="DK919" s="5"/>
      <c r="DL919" s="5"/>
      <c r="DM919" s="5"/>
      <c r="DN919" s="5"/>
      <c r="DO919" s="5"/>
      <c r="DP919" s="5"/>
      <c r="DQ919" s="5"/>
      <c r="DR919" s="5"/>
      <c r="DS919" s="5"/>
      <c r="DT919" s="5"/>
      <c r="DU919" s="5"/>
    </row>
    <row r="920">
      <c r="A920" s="5"/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5"/>
      <c r="AI920" s="5"/>
      <c r="AJ920" s="5"/>
      <c r="AK920" s="5"/>
      <c r="AL920" s="5"/>
      <c r="AM920" s="5"/>
      <c r="AN920" s="5"/>
      <c r="AO920" s="5"/>
      <c r="AP920" s="5"/>
      <c r="AQ920" s="5"/>
      <c r="AR920" s="5"/>
      <c r="AS920" s="5"/>
      <c r="AT920" s="5"/>
      <c r="AU920" s="5"/>
      <c r="AV920" s="5"/>
      <c r="AW920" s="5"/>
      <c r="AX920" s="5"/>
      <c r="AY920" s="5"/>
      <c r="AZ920" s="5"/>
      <c r="BA920" s="5"/>
      <c r="BB920" s="5"/>
      <c r="BC920" s="5"/>
      <c r="BD920" s="5"/>
      <c r="BE920" s="5"/>
      <c r="BF920" s="5"/>
      <c r="BG920" s="5"/>
      <c r="BH920" s="5"/>
      <c r="BI920" s="5"/>
      <c r="BJ920" s="5"/>
      <c r="BK920" s="5"/>
      <c r="BL920" s="5"/>
      <c r="BM920" s="5"/>
      <c r="BN920" s="5"/>
      <c r="BO920" s="5"/>
      <c r="BP920" s="5"/>
      <c r="BQ920" s="5"/>
      <c r="BR920" s="5"/>
      <c r="BS920" s="5"/>
      <c r="BT920" s="5"/>
      <c r="BU920" s="5"/>
      <c r="BV920" s="5"/>
      <c r="BW920" s="5"/>
      <c r="BX920" s="5"/>
      <c r="BY920" s="5"/>
      <c r="BZ920" s="5"/>
      <c r="CA920" s="5"/>
      <c r="CB920" s="5"/>
      <c r="CC920" s="5"/>
      <c r="CD920" s="5"/>
      <c r="CE920" s="5"/>
      <c r="CF920" s="5"/>
      <c r="CG920" s="5"/>
      <c r="CH920" s="5"/>
      <c r="CI920" s="5"/>
      <c r="CJ920" s="5"/>
      <c r="CK920" s="5"/>
      <c r="CL920" s="5"/>
      <c r="CM920" s="5"/>
      <c r="CN920" s="5"/>
      <c r="CO920" s="5"/>
      <c r="CP920" s="5"/>
      <c r="CQ920" s="5"/>
      <c r="CR920" s="5"/>
      <c r="CS920" s="5"/>
      <c r="CT920" s="5"/>
      <c r="CU920" s="5"/>
      <c r="CV920" s="5"/>
      <c r="CW920" s="5"/>
      <c r="CX920" s="5"/>
      <c r="CY920" s="5"/>
      <c r="CZ920" s="5"/>
      <c r="DA920" s="5"/>
      <c r="DB920" s="5"/>
      <c r="DC920" s="5"/>
      <c r="DD920" s="5"/>
      <c r="DE920" s="5"/>
      <c r="DF920" s="5"/>
      <c r="DG920" s="5"/>
      <c r="DH920" s="5"/>
      <c r="DI920" s="5"/>
      <c r="DJ920" s="5"/>
      <c r="DK920" s="5"/>
      <c r="DL920" s="5"/>
      <c r="DM920" s="5"/>
      <c r="DN920" s="5"/>
      <c r="DO920" s="5"/>
      <c r="DP920" s="5"/>
      <c r="DQ920" s="5"/>
      <c r="DR920" s="5"/>
      <c r="DS920" s="5"/>
      <c r="DT920" s="5"/>
      <c r="DU920" s="5"/>
    </row>
    <row r="921">
      <c r="A921" s="5"/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5"/>
      <c r="AI921" s="5"/>
      <c r="AJ921" s="5"/>
      <c r="AK921" s="5"/>
      <c r="AL921" s="5"/>
      <c r="AM921" s="5"/>
      <c r="AN921" s="5"/>
      <c r="AO921" s="5"/>
      <c r="AP921" s="5"/>
      <c r="AQ921" s="5"/>
      <c r="AR921" s="5"/>
      <c r="AS921" s="5"/>
      <c r="AT921" s="5"/>
      <c r="AU921" s="5"/>
      <c r="AV921" s="5"/>
      <c r="AW921" s="5"/>
      <c r="AX921" s="5"/>
      <c r="AY921" s="5"/>
      <c r="AZ921" s="5"/>
      <c r="BA921" s="5"/>
      <c r="BB921" s="5"/>
      <c r="BC921" s="5"/>
      <c r="BD921" s="5"/>
      <c r="BE921" s="5"/>
      <c r="BF921" s="5"/>
      <c r="BG921" s="5"/>
      <c r="BH921" s="5"/>
      <c r="BI921" s="5"/>
      <c r="BJ921" s="5"/>
      <c r="BK921" s="5"/>
      <c r="BL921" s="5"/>
      <c r="BM921" s="5"/>
      <c r="BN921" s="5"/>
      <c r="BO921" s="5"/>
      <c r="BP921" s="5"/>
      <c r="BQ921" s="5"/>
      <c r="BR921" s="5"/>
      <c r="BS921" s="5"/>
      <c r="BT921" s="5"/>
      <c r="BU921" s="5"/>
      <c r="BV921" s="5"/>
      <c r="BW921" s="5"/>
      <c r="BX921" s="5"/>
      <c r="BY921" s="5"/>
      <c r="BZ921" s="5"/>
      <c r="CA921" s="5"/>
      <c r="CB921" s="5"/>
      <c r="CC921" s="5"/>
      <c r="CD921" s="5"/>
      <c r="CE921" s="5"/>
      <c r="CF921" s="5"/>
      <c r="CG921" s="5"/>
      <c r="CH921" s="5"/>
      <c r="CI921" s="5"/>
      <c r="CJ921" s="5"/>
      <c r="CK921" s="5"/>
      <c r="CL921" s="5"/>
      <c r="CM921" s="5"/>
      <c r="CN921" s="5"/>
      <c r="CO921" s="5"/>
      <c r="CP921" s="5"/>
      <c r="CQ921" s="5"/>
      <c r="CR921" s="5"/>
      <c r="CS921" s="5"/>
      <c r="CT921" s="5"/>
      <c r="CU921" s="5"/>
      <c r="CV921" s="5"/>
      <c r="CW921" s="5"/>
      <c r="CX921" s="5"/>
      <c r="CY921" s="5"/>
      <c r="CZ921" s="5"/>
      <c r="DA921" s="5"/>
      <c r="DB921" s="5"/>
      <c r="DC921" s="5"/>
      <c r="DD921" s="5"/>
      <c r="DE921" s="5"/>
      <c r="DF921" s="5"/>
      <c r="DG921" s="5"/>
      <c r="DH921" s="5"/>
      <c r="DI921" s="5"/>
      <c r="DJ921" s="5"/>
      <c r="DK921" s="5"/>
      <c r="DL921" s="5"/>
      <c r="DM921" s="5"/>
      <c r="DN921" s="5"/>
      <c r="DO921" s="5"/>
      <c r="DP921" s="5"/>
      <c r="DQ921" s="5"/>
      <c r="DR921" s="5"/>
      <c r="DS921" s="5"/>
      <c r="DT921" s="5"/>
      <c r="DU921" s="5"/>
    </row>
    <row r="922">
      <c r="A922" s="5"/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5"/>
      <c r="AI922" s="5"/>
      <c r="AJ922" s="5"/>
      <c r="AK922" s="5"/>
      <c r="AL922" s="5"/>
      <c r="AM922" s="5"/>
      <c r="AN922" s="5"/>
      <c r="AO922" s="5"/>
      <c r="AP922" s="5"/>
      <c r="AQ922" s="5"/>
      <c r="AR922" s="5"/>
      <c r="AS922" s="5"/>
      <c r="AT922" s="5"/>
      <c r="AU922" s="5"/>
      <c r="AV922" s="5"/>
      <c r="AW922" s="5"/>
      <c r="AX922" s="5"/>
      <c r="AY922" s="5"/>
      <c r="AZ922" s="5"/>
      <c r="BA922" s="5"/>
      <c r="BB922" s="5"/>
      <c r="BC922" s="5"/>
      <c r="BD922" s="5"/>
      <c r="BE922" s="5"/>
      <c r="BF922" s="5"/>
      <c r="BG922" s="5"/>
      <c r="BH922" s="5"/>
      <c r="BI922" s="5"/>
      <c r="BJ922" s="5"/>
      <c r="BK922" s="5"/>
      <c r="BL922" s="5"/>
      <c r="BM922" s="5"/>
      <c r="BN922" s="5"/>
      <c r="BO922" s="5"/>
      <c r="BP922" s="5"/>
      <c r="BQ922" s="5"/>
      <c r="BR922" s="5"/>
      <c r="BS922" s="5"/>
      <c r="BT922" s="5"/>
      <c r="BU922" s="5"/>
      <c r="BV922" s="5"/>
      <c r="BW922" s="5"/>
      <c r="BX922" s="5"/>
      <c r="BY922" s="5"/>
      <c r="BZ922" s="5"/>
      <c r="CA922" s="5"/>
      <c r="CB922" s="5"/>
      <c r="CC922" s="5"/>
      <c r="CD922" s="5"/>
      <c r="CE922" s="5"/>
      <c r="CF922" s="5"/>
      <c r="CG922" s="5"/>
      <c r="CH922" s="5"/>
      <c r="CI922" s="5"/>
      <c r="CJ922" s="5"/>
      <c r="CK922" s="5"/>
      <c r="CL922" s="5"/>
      <c r="CM922" s="5"/>
      <c r="CN922" s="5"/>
      <c r="CO922" s="5"/>
      <c r="CP922" s="5"/>
      <c r="CQ922" s="5"/>
      <c r="CR922" s="5"/>
      <c r="CS922" s="5"/>
      <c r="CT922" s="5"/>
      <c r="CU922" s="5"/>
      <c r="CV922" s="5"/>
      <c r="CW922" s="5"/>
      <c r="CX922" s="5"/>
      <c r="CY922" s="5"/>
      <c r="CZ922" s="5"/>
      <c r="DA922" s="5"/>
      <c r="DB922" s="5"/>
      <c r="DC922" s="5"/>
      <c r="DD922" s="5"/>
      <c r="DE922" s="5"/>
      <c r="DF922" s="5"/>
      <c r="DG922" s="5"/>
      <c r="DH922" s="5"/>
      <c r="DI922" s="5"/>
      <c r="DJ922" s="5"/>
      <c r="DK922" s="5"/>
      <c r="DL922" s="5"/>
      <c r="DM922" s="5"/>
      <c r="DN922" s="5"/>
      <c r="DO922" s="5"/>
      <c r="DP922" s="5"/>
      <c r="DQ922" s="5"/>
      <c r="DR922" s="5"/>
      <c r="DS922" s="5"/>
      <c r="DT922" s="5"/>
      <c r="DU922" s="5"/>
    </row>
    <row r="923">
      <c r="A923" s="5"/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5"/>
      <c r="AI923" s="5"/>
      <c r="AJ923" s="5"/>
      <c r="AK923" s="5"/>
      <c r="AL923" s="5"/>
      <c r="AM923" s="5"/>
      <c r="AN923" s="5"/>
      <c r="AO923" s="5"/>
      <c r="AP923" s="5"/>
      <c r="AQ923" s="5"/>
      <c r="AR923" s="5"/>
      <c r="AS923" s="5"/>
      <c r="AT923" s="5"/>
      <c r="AU923" s="5"/>
      <c r="AV923" s="5"/>
      <c r="AW923" s="5"/>
      <c r="AX923" s="5"/>
      <c r="AY923" s="5"/>
      <c r="AZ923" s="5"/>
      <c r="BA923" s="5"/>
      <c r="BB923" s="5"/>
      <c r="BC923" s="5"/>
      <c r="BD923" s="5"/>
      <c r="BE923" s="5"/>
      <c r="BF923" s="5"/>
      <c r="BG923" s="5"/>
      <c r="BH923" s="5"/>
      <c r="BI923" s="5"/>
      <c r="BJ923" s="5"/>
      <c r="BK923" s="5"/>
      <c r="BL923" s="5"/>
      <c r="BM923" s="5"/>
      <c r="BN923" s="5"/>
      <c r="BO923" s="5"/>
      <c r="BP923" s="5"/>
      <c r="BQ923" s="5"/>
      <c r="BR923" s="5"/>
      <c r="BS923" s="5"/>
      <c r="BT923" s="5"/>
      <c r="BU923" s="5"/>
      <c r="BV923" s="5"/>
      <c r="BW923" s="5"/>
      <c r="BX923" s="5"/>
      <c r="BY923" s="5"/>
      <c r="BZ923" s="5"/>
      <c r="CA923" s="5"/>
      <c r="CB923" s="5"/>
      <c r="CC923" s="5"/>
      <c r="CD923" s="5"/>
      <c r="CE923" s="5"/>
      <c r="CF923" s="5"/>
      <c r="CG923" s="5"/>
      <c r="CH923" s="5"/>
      <c r="CI923" s="5"/>
      <c r="CJ923" s="5"/>
      <c r="CK923" s="5"/>
      <c r="CL923" s="5"/>
      <c r="CM923" s="5"/>
      <c r="CN923" s="5"/>
      <c r="CO923" s="5"/>
      <c r="CP923" s="5"/>
      <c r="CQ923" s="5"/>
      <c r="CR923" s="5"/>
      <c r="CS923" s="5"/>
      <c r="CT923" s="5"/>
      <c r="CU923" s="5"/>
      <c r="CV923" s="5"/>
      <c r="CW923" s="5"/>
      <c r="CX923" s="5"/>
      <c r="CY923" s="5"/>
      <c r="CZ923" s="5"/>
      <c r="DA923" s="5"/>
      <c r="DB923" s="5"/>
      <c r="DC923" s="5"/>
      <c r="DD923" s="5"/>
      <c r="DE923" s="5"/>
      <c r="DF923" s="5"/>
      <c r="DG923" s="5"/>
      <c r="DH923" s="5"/>
      <c r="DI923" s="5"/>
      <c r="DJ923" s="5"/>
      <c r="DK923" s="5"/>
      <c r="DL923" s="5"/>
      <c r="DM923" s="5"/>
      <c r="DN923" s="5"/>
      <c r="DO923" s="5"/>
      <c r="DP923" s="5"/>
      <c r="DQ923" s="5"/>
      <c r="DR923" s="5"/>
      <c r="DS923" s="5"/>
      <c r="DT923" s="5"/>
      <c r="DU923" s="5"/>
    </row>
    <row r="924">
      <c r="A924" s="5"/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5"/>
      <c r="AI924" s="5"/>
      <c r="AJ924" s="5"/>
      <c r="AK924" s="5"/>
      <c r="AL924" s="5"/>
      <c r="AM924" s="5"/>
      <c r="AN924" s="5"/>
      <c r="AO924" s="5"/>
      <c r="AP924" s="5"/>
      <c r="AQ924" s="5"/>
      <c r="AR924" s="5"/>
      <c r="AS924" s="5"/>
      <c r="AT924" s="5"/>
      <c r="AU924" s="5"/>
      <c r="AV924" s="5"/>
      <c r="AW924" s="5"/>
      <c r="AX924" s="5"/>
      <c r="AY924" s="5"/>
      <c r="AZ924" s="5"/>
      <c r="BA924" s="5"/>
      <c r="BB924" s="5"/>
      <c r="BC924" s="5"/>
      <c r="BD924" s="5"/>
      <c r="BE924" s="5"/>
      <c r="BF924" s="5"/>
      <c r="BG924" s="5"/>
      <c r="BH924" s="5"/>
      <c r="BI924" s="5"/>
      <c r="BJ924" s="5"/>
      <c r="BK924" s="5"/>
      <c r="BL924" s="5"/>
      <c r="BM924" s="5"/>
      <c r="BN924" s="5"/>
      <c r="BO924" s="5"/>
      <c r="BP924" s="5"/>
      <c r="BQ924" s="5"/>
      <c r="BR924" s="5"/>
      <c r="BS924" s="5"/>
      <c r="BT924" s="5"/>
      <c r="BU924" s="5"/>
      <c r="BV924" s="5"/>
      <c r="BW924" s="5"/>
      <c r="BX924" s="5"/>
      <c r="BY924" s="5"/>
      <c r="BZ924" s="5"/>
      <c r="CA924" s="5"/>
      <c r="CB924" s="5"/>
      <c r="CC924" s="5"/>
      <c r="CD924" s="5"/>
      <c r="CE924" s="5"/>
      <c r="CF924" s="5"/>
      <c r="CG924" s="5"/>
      <c r="CH924" s="5"/>
      <c r="CI924" s="5"/>
      <c r="CJ924" s="5"/>
      <c r="CK924" s="5"/>
      <c r="CL924" s="5"/>
      <c r="CM924" s="5"/>
      <c r="CN924" s="5"/>
      <c r="CO924" s="5"/>
      <c r="CP924" s="5"/>
      <c r="CQ924" s="5"/>
      <c r="CR924" s="5"/>
      <c r="CS924" s="5"/>
      <c r="CT924" s="5"/>
      <c r="CU924" s="5"/>
      <c r="CV924" s="5"/>
      <c r="CW924" s="5"/>
      <c r="CX924" s="5"/>
      <c r="CY924" s="5"/>
      <c r="CZ924" s="5"/>
      <c r="DA924" s="5"/>
      <c r="DB924" s="5"/>
      <c r="DC924" s="5"/>
      <c r="DD924" s="5"/>
      <c r="DE924" s="5"/>
      <c r="DF924" s="5"/>
      <c r="DG924" s="5"/>
      <c r="DH924" s="5"/>
      <c r="DI924" s="5"/>
      <c r="DJ924" s="5"/>
      <c r="DK924" s="5"/>
      <c r="DL924" s="5"/>
      <c r="DM924" s="5"/>
      <c r="DN924" s="5"/>
      <c r="DO924" s="5"/>
      <c r="DP924" s="5"/>
      <c r="DQ924" s="5"/>
      <c r="DR924" s="5"/>
      <c r="DS924" s="5"/>
      <c r="DT924" s="5"/>
      <c r="DU924" s="5"/>
    </row>
    <row r="925">
      <c r="A925" s="5"/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5"/>
      <c r="AI925" s="5"/>
      <c r="AJ925" s="5"/>
      <c r="AK925" s="5"/>
      <c r="AL925" s="5"/>
      <c r="AM925" s="5"/>
      <c r="AN925" s="5"/>
      <c r="AO925" s="5"/>
      <c r="AP925" s="5"/>
      <c r="AQ925" s="5"/>
      <c r="AR925" s="5"/>
      <c r="AS925" s="5"/>
      <c r="AT925" s="5"/>
      <c r="AU925" s="5"/>
      <c r="AV925" s="5"/>
      <c r="AW925" s="5"/>
      <c r="AX925" s="5"/>
      <c r="AY925" s="5"/>
      <c r="AZ925" s="5"/>
      <c r="BA925" s="5"/>
      <c r="BB925" s="5"/>
      <c r="BC925" s="5"/>
      <c r="BD925" s="5"/>
      <c r="BE925" s="5"/>
      <c r="BF925" s="5"/>
      <c r="BG925" s="5"/>
      <c r="BH925" s="5"/>
      <c r="BI925" s="5"/>
      <c r="BJ925" s="5"/>
      <c r="BK925" s="5"/>
      <c r="BL925" s="5"/>
      <c r="BM925" s="5"/>
      <c r="BN925" s="5"/>
      <c r="BO925" s="5"/>
      <c r="BP925" s="5"/>
      <c r="BQ925" s="5"/>
      <c r="BR925" s="5"/>
      <c r="BS925" s="5"/>
      <c r="BT925" s="5"/>
      <c r="BU925" s="5"/>
      <c r="BV925" s="5"/>
      <c r="BW925" s="5"/>
      <c r="BX925" s="5"/>
      <c r="BY925" s="5"/>
      <c r="BZ925" s="5"/>
      <c r="CA925" s="5"/>
      <c r="CB925" s="5"/>
      <c r="CC925" s="5"/>
      <c r="CD925" s="5"/>
      <c r="CE925" s="5"/>
      <c r="CF925" s="5"/>
      <c r="CG925" s="5"/>
      <c r="CH925" s="5"/>
      <c r="CI925" s="5"/>
      <c r="CJ925" s="5"/>
      <c r="CK925" s="5"/>
      <c r="CL925" s="5"/>
      <c r="CM925" s="5"/>
      <c r="CN925" s="5"/>
      <c r="CO925" s="5"/>
      <c r="CP925" s="5"/>
      <c r="CQ925" s="5"/>
      <c r="CR925" s="5"/>
      <c r="CS925" s="5"/>
      <c r="CT925" s="5"/>
      <c r="CU925" s="5"/>
      <c r="CV925" s="5"/>
      <c r="CW925" s="5"/>
      <c r="CX925" s="5"/>
      <c r="CY925" s="5"/>
      <c r="CZ925" s="5"/>
      <c r="DA925" s="5"/>
      <c r="DB925" s="5"/>
      <c r="DC925" s="5"/>
      <c r="DD925" s="5"/>
      <c r="DE925" s="5"/>
      <c r="DF925" s="5"/>
      <c r="DG925" s="5"/>
      <c r="DH925" s="5"/>
      <c r="DI925" s="5"/>
      <c r="DJ925" s="5"/>
      <c r="DK925" s="5"/>
      <c r="DL925" s="5"/>
      <c r="DM925" s="5"/>
      <c r="DN925" s="5"/>
      <c r="DO925" s="5"/>
      <c r="DP925" s="5"/>
      <c r="DQ925" s="5"/>
      <c r="DR925" s="5"/>
      <c r="DS925" s="5"/>
      <c r="DT925" s="5"/>
      <c r="DU925" s="5"/>
    </row>
    <row r="926">
      <c r="A926" s="5"/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5"/>
      <c r="AI926" s="5"/>
      <c r="AJ926" s="5"/>
      <c r="AK926" s="5"/>
      <c r="AL926" s="5"/>
      <c r="AM926" s="5"/>
      <c r="AN926" s="5"/>
      <c r="AO926" s="5"/>
      <c r="AP926" s="5"/>
      <c r="AQ926" s="5"/>
      <c r="AR926" s="5"/>
      <c r="AS926" s="5"/>
      <c r="AT926" s="5"/>
      <c r="AU926" s="5"/>
      <c r="AV926" s="5"/>
      <c r="AW926" s="5"/>
      <c r="AX926" s="5"/>
      <c r="AY926" s="5"/>
      <c r="AZ926" s="5"/>
      <c r="BA926" s="5"/>
      <c r="BB926" s="5"/>
      <c r="BC926" s="5"/>
      <c r="BD926" s="5"/>
      <c r="BE926" s="5"/>
      <c r="BF926" s="5"/>
      <c r="BG926" s="5"/>
      <c r="BH926" s="5"/>
      <c r="BI926" s="5"/>
      <c r="BJ926" s="5"/>
      <c r="BK926" s="5"/>
      <c r="BL926" s="5"/>
      <c r="BM926" s="5"/>
      <c r="BN926" s="5"/>
      <c r="BO926" s="5"/>
      <c r="BP926" s="5"/>
      <c r="BQ926" s="5"/>
      <c r="BR926" s="5"/>
      <c r="BS926" s="5"/>
      <c r="BT926" s="5"/>
      <c r="BU926" s="5"/>
      <c r="BV926" s="5"/>
      <c r="BW926" s="5"/>
      <c r="BX926" s="5"/>
      <c r="BY926" s="5"/>
      <c r="BZ926" s="5"/>
      <c r="CA926" s="5"/>
      <c r="CB926" s="5"/>
      <c r="CC926" s="5"/>
      <c r="CD926" s="5"/>
      <c r="CE926" s="5"/>
      <c r="CF926" s="5"/>
      <c r="CG926" s="5"/>
      <c r="CH926" s="5"/>
      <c r="CI926" s="5"/>
      <c r="CJ926" s="5"/>
      <c r="CK926" s="5"/>
      <c r="CL926" s="5"/>
      <c r="CM926" s="5"/>
      <c r="CN926" s="5"/>
      <c r="CO926" s="5"/>
      <c r="CP926" s="5"/>
      <c r="CQ926" s="5"/>
      <c r="CR926" s="5"/>
      <c r="CS926" s="5"/>
      <c r="CT926" s="5"/>
      <c r="CU926" s="5"/>
      <c r="CV926" s="5"/>
      <c r="CW926" s="5"/>
      <c r="CX926" s="5"/>
      <c r="CY926" s="5"/>
      <c r="CZ926" s="5"/>
      <c r="DA926" s="5"/>
      <c r="DB926" s="5"/>
      <c r="DC926" s="5"/>
      <c r="DD926" s="5"/>
      <c r="DE926" s="5"/>
      <c r="DF926" s="5"/>
      <c r="DG926" s="5"/>
      <c r="DH926" s="5"/>
      <c r="DI926" s="5"/>
      <c r="DJ926" s="5"/>
      <c r="DK926" s="5"/>
      <c r="DL926" s="5"/>
      <c r="DM926" s="5"/>
      <c r="DN926" s="5"/>
      <c r="DO926" s="5"/>
      <c r="DP926" s="5"/>
      <c r="DQ926" s="5"/>
      <c r="DR926" s="5"/>
      <c r="DS926" s="5"/>
      <c r="DT926" s="5"/>
      <c r="DU926" s="5"/>
    </row>
    <row r="927">
      <c r="A927" s="5"/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5"/>
      <c r="AI927" s="5"/>
      <c r="AJ927" s="5"/>
      <c r="AK927" s="5"/>
      <c r="AL927" s="5"/>
      <c r="AM927" s="5"/>
      <c r="AN927" s="5"/>
      <c r="AO927" s="5"/>
      <c r="AP927" s="5"/>
      <c r="AQ927" s="5"/>
      <c r="AR927" s="5"/>
      <c r="AS927" s="5"/>
      <c r="AT927" s="5"/>
      <c r="AU927" s="5"/>
      <c r="AV927" s="5"/>
      <c r="AW927" s="5"/>
      <c r="AX927" s="5"/>
      <c r="AY927" s="5"/>
      <c r="AZ927" s="5"/>
      <c r="BA927" s="5"/>
      <c r="BB927" s="5"/>
      <c r="BC927" s="5"/>
      <c r="BD927" s="5"/>
      <c r="BE927" s="5"/>
      <c r="BF927" s="5"/>
      <c r="BG927" s="5"/>
      <c r="BH927" s="5"/>
      <c r="BI927" s="5"/>
      <c r="BJ927" s="5"/>
      <c r="BK927" s="5"/>
      <c r="BL927" s="5"/>
      <c r="BM927" s="5"/>
      <c r="BN927" s="5"/>
      <c r="BO927" s="5"/>
      <c r="BP927" s="5"/>
      <c r="BQ927" s="5"/>
      <c r="BR927" s="5"/>
      <c r="BS927" s="5"/>
      <c r="BT927" s="5"/>
      <c r="BU927" s="5"/>
      <c r="BV927" s="5"/>
      <c r="BW927" s="5"/>
      <c r="BX927" s="5"/>
      <c r="BY927" s="5"/>
      <c r="BZ927" s="5"/>
      <c r="CA927" s="5"/>
      <c r="CB927" s="5"/>
      <c r="CC927" s="5"/>
      <c r="CD927" s="5"/>
      <c r="CE927" s="5"/>
      <c r="CF927" s="5"/>
      <c r="CG927" s="5"/>
      <c r="CH927" s="5"/>
      <c r="CI927" s="5"/>
      <c r="CJ927" s="5"/>
      <c r="CK927" s="5"/>
      <c r="CL927" s="5"/>
      <c r="CM927" s="5"/>
      <c r="CN927" s="5"/>
      <c r="CO927" s="5"/>
      <c r="CP927" s="5"/>
      <c r="CQ927" s="5"/>
      <c r="CR927" s="5"/>
      <c r="CS927" s="5"/>
      <c r="CT927" s="5"/>
      <c r="CU927" s="5"/>
      <c r="CV927" s="5"/>
      <c r="CW927" s="5"/>
      <c r="CX927" s="5"/>
      <c r="CY927" s="5"/>
      <c r="CZ927" s="5"/>
      <c r="DA927" s="5"/>
      <c r="DB927" s="5"/>
      <c r="DC927" s="5"/>
      <c r="DD927" s="5"/>
      <c r="DE927" s="5"/>
      <c r="DF927" s="5"/>
      <c r="DG927" s="5"/>
      <c r="DH927" s="5"/>
      <c r="DI927" s="5"/>
      <c r="DJ927" s="5"/>
      <c r="DK927" s="5"/>
      <c r="DL927" s="5"/>
      <c r="DM927" s="5"/>
      <c r="DN927" s="5"/>
      <c r="DO927" s="5"/>
      <c r="DP927" s="5"/>
      <c r="DQ927" s="5"/>
      <c r="DR927" s="5"/>
      <c r="DS927" s="5"/>
      <c r="DT927" s="5"/>
      <c r="DU927" s="5"/>
    </row>
    <row r="928">
      <c r="A928" s="5"/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5"/>
      <c r="AI928" s="5"/>
      <c r="AJ928" s="5"/>
      <c r="AK928" s="5"/>
      <c r="AL928" s="5"/>
      <c r="AM928" s="5"/>
      <c r="AN928" s="5"/>
      <c r="AO928" s="5"/>
      <c r="AP928" s="5"/>
      <c r="AQ928" s="5"/>
      <c r="AR928" s="5"/>
      <c r="AS928" s="5"/>
      <c r="AT928" s="5"/>
      <c r="AU928" s="5"/>
      <c r="AV928" s="5"/>
      <c r="AW928" s="5"/>
      <c r="AX928" s="5"/>
      <c r="AY928" s="5"/>
      <c r="AZ928" s="5"/>
      <c r="BA928" s="5"/>
      <c r="BB928" s="5"/>
      <c r="BC928" s="5"/>
      <c r="BD928" s="5"/>
      <c r="BE928" s="5"/>
      <c r="BF928" s="5"/>
      <c r="BG928" s="5"/>
      <c r="BH928" s="5"/>
      <c r="BI928" s="5"/>
      <c r="BJ928" s="5"/>
      <c r="BK928" s="5"/>
      <c r="BL928" s="5"/>
      <c r="BM928" s="5"/>
      <c r="BN928" s="5"/>
      <c r="BO928" s="5"/>
      <c r="BP928" s="5"/>
      <c r="BQ928" s="5"/>
      <c r="BR928" s="5"/>
      <c r="BS928" s="5"/>
      <c r="BT928" s="5"/>
      <c r="BU928" s="5"/>
      <c r="BV928" s="5"/>
      <c r="BW928" s="5"/>
      <c r="BX928" s="5"/>
      <c r="BY928" s="5"/>
      <c r="BZ928" s="5"/>
      <c r="CA928" s="5"/>
      <c r="CB928" s="5"/>
      <c r="CC928" s="5"/>
      <c r="CD928" s="5"/>
      <c r="CE928" s="5"/>
      <c r="CF928" s="5"/>
      <c r="CG928" s="5"/>
      <c r="CH928" s="5"/>
      <c r="CI928" s="5"/>
      <c r="CJ928" s="5"/>
      <c r="CK928" s="5"/>
      <c r="CL928" s="5"/>
      <c r="CM928" s="5"/>
      <c r="CN928" s="5"/>
      <c r="CO928" s="5"/>
      <c r="CP928" s="5"/>
      <c r="CQ928" s="5"/>
      <c r="CR928" s="5"/>
      <c r="CS928" s="5"/>
      <c r="CT928" s="5"/>
      <c r="CU928" s="5"/>
      <c r="CV928" s="5"/>
      <c r="CW928" s="5"/>
      <c r="CX928" s="5"/>
      <c r="CY928" s="5"/>
      <c r="CZ928" s="5"/>
      <c r="DA928" s="5"/>
      <c r="DB928" s="5"/>
      <c r="DC928" s="5"/>
      <c r="DD928" s="5"/>
      <c r="DE928" s="5"/>
      <c r="DF928" s="5"/>
      <c r="DG928" s="5"/>
      <c r="DH928" s="5"/>
      <c r="DI928" s="5"/>
      <c r="DJ928" s="5"/>
      <c r="DK928" s="5"/>
      <c r="DL928" s="5"/>
      <c r="DM928" s="5"/>
      <c r="DN928" s="5"/>
      <c r="DO928" s="5"/>
      <c r="DP928" s="5"/>
      <c r="DQ928" s="5"/>
      <c r="DR928" s="5"/>
      <c r="DS928" s="5"/>
      <c r="DT928" s="5"/>
      <c r="DU928" s="5"/>
    </row>
    <row r="929">
      <c r="A929" s="5"/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5"/>
      <c r="AI929" s="5"/>
      <c r="AJ929" s="5"/>
      <c r="AK929" s="5"/>
      <c r="AL929" s="5"/>
      <c r="AM929" s="5"/>
      <c r="AN929" s="5"/>
      <c r="AO929" s="5"/>
      <c r="AP929" s="5"/>
      <c r="AQ929" s="5"/>
      <c r="AR929" s="5"/>
      <c r="AS929" s="5"/>
      <c r="AT929" s="5"/>
      <c r="AU929" s="5"/>
      <c r="AV929" s="5"/>
      <c r="AW929" s="5"/>
      <c r="AX929" s="5"/>
      <c r="AY929" s="5"/>
      <c r="AZ929" s="5"/>
      <c r="BA929" s="5"/>
      <c r="BB929" s="5"/>
      <c r="BC929" s="5"/>
      <c r="BD929" s="5"/>
      <c r="BE929" s="5"/>
      <c r="BF929" s="5"/>
      <c r="BG929" s="5"/>
      <c r="BH929" s="5"/>
      <c r="BI929" s="5"/>
      <c r="BJ929" s="5"/>
      <c r="BK929" s="5"/>
      <c r="BL929" s="5"/>
      <c r="BM929" s="5"/>
      <c r="BN929" s="5"/>
      <c r="BO929" s="5"/>
      <c r="BP929" s="5"/>
      <c r="BQ929" s="5"/>
      <c r="BR929" s="5"/>
      <c r="BS929" s="5"/>
      <c r="BT929" s="5"/>
      <c r="BU929" s="5"/>
      <c r="BV929" s="5"/>
      <c r="BW929" s="5"/>
      <c r="BX929" s="5"/>
      <c r="BY929" s="5"/>
      <c r="BZ929" s="5"/>
      <c r="CA929" s="5"/>
      <c r="CB929" s="5"/>
      <c r="CC929" s="5"/>
      <c r="CD929" s="5"/>
      <c r="CE929" s="5"/>
      <c r="CF929" s="5"/>
      <c r="CG929" s="5"/>
      <c r="CH929" s="5"/>
      <c r="CI929" s="5"/>
      <c r="CJ929" s="5"/>
      <c r="CK929" s="5"/>
      <c r="CL929" s="5"/>
      <c r="CM929" s="5"/>
      <c r="CN929" s="5"/>
      <c r="CO929" s="5"/>
      <c r="CP929" s="5"/>
      <c r="CQ929" s="5"/>
      <c r="CR929" s="5"/>
      <c r="CS929" s="5"/>
      <c r="CT929" s="5"/>
      <c r="CU929" s="5"/>
      <c r="CV929" s="5"/>
      <c r="CW929" s="5"/>
      <c r="CX929" s="5"/>
      <c r="CY929" s="5"/>
      <c r="CZ929" s="5"/>
      <c r="DA929" s="5"/>
      <c r="DB929" s="5"/>
      <c r="DC929" s="5"/>
      <c r="DD929" s="5"/>
      <c r="DE929" s="5"/>
      <c r="DF929" s="5"/>
      <c r="DG929" s="5"/>
      <c r="DH929" s="5"/>
      <c r="DI929" s="5"/>
      <c r="DJ929" s="5"/>
      <c r="DK929" s="5"/>
      <c r="DL929" s="5"/>
      <c r="DM929" s="5"/>
      <c r="DN929" s="5"/>
      <c r="DO929" s="5"/>
      <c r="DP929" s="5"/>
      <c r="DQ929" s="5"/>
      <c r="DR929" s="5"/>
      <c r="DS929" s="5"/>
      <c r="DT929" s="5"/>
      <c r="DU929" s="5"/>
    </row>
    <row r="930">
      <c r="A930" s="5"/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5"/>
      <c r="AI930" s="5"/>
      <c r="AJ930" s="5"/>
      <c r="AK930" s="5"/>
      <c r="AL930" s="5"/>
      <c r="AM930" s="5"/>
      <c r="AN930" s="5"/>
      <c r="AO930" s="5"/>
      <c r="AP930" s="5"/>
      <c r="AQ930" s="5"/>
      <c r="AR930" s="5"/>
      <c r="AS930" s="5"/>
      <c r="AT930" s="5"/>
      <c r="AU930" s="5"/>
      <c r="AV930" s="5"/>
      <c r="AW930" s="5"/>
      <c r="AX930" s="5"/>
      <c r="AY930" s="5"/>
      <c r="AZ930" s="5"/>
      <c r="BA930" s="5"/>
      <c r="BB930" s="5"/>
      <c r="BC930" s="5"/>
      <c r="BD930" s="5"/>
      <c r="BE930" s="5"/>
      <c r="BF930" s="5"/>
      <c r="BG930" s="5"/>
      <c r="BH930" s="5"/>
      <c r="BI930" s="5"/>
      <c r="BJ930" s="5"/>
      <c r="BK930" s="5"/>
      <c r="BL930" s="5"/>
      <c r="BM930" s="5"/>
      <c r="BN930" s="5"/>
      <c r="BO930" s="5"/>
      <c r="BP930" s="5"/>
      <c r="BQ930" s="5"/>
      <c r="BR930" s="5"/>
      <c r="BS930" s="5"/>
      <c r="BT930" s="5"/>
      <c r="BU930" s="5"/>
      <c r="BV930" s="5"/>
      <c r="BW930" s="5"/>
      <c r="BX930" s="5"/>
      <c r="BY930" s="5"/>
      <c r="BZ930" s="5"/>
      <c r="CA930" s="5"/>
      <c r="CB930" s="5"/>
      <c r="CC930" s="5"/>
      <c r="CD930" s="5"/>
      <c r="CE930" s="5"/>
      <c r="CF930" s="5"/>
      <c r="CG930" s="5"/>
      <c r="CH930" s="5"/>
      <c r="CI930" s="5"/>
      <c r="CJ930" s="5"/>
      <c r="CK930" s="5"/>
      <c r="CL930" s="5"/>
      <c r="CM930" s="5"/>
      <c r="CN930" s="5"/>
      <c r="CO930" s="5"/>
      <c r="CP930" s="5"/>
      <c r="CQ930" s="5"/>
      <c r="CR930" s="5"/>
      <c r="CS930" s="5"/>
      <c r="CT930" s="5"/>
      <c r="CU930" s="5"/>
      <c r="CV930" s="5"/>
      <c r="CW930" s="5"/>
      <c r="CX930" s="5"/>
      <c r="CY930" s="5"/>
      <c r="CZ930" s="5"/>
      <c r="DA930" s="5"/>
      <c r="DB930" s="5"/>
      <c r="DC930" s="5"/>
      <c r="DD930" s="5"/>
      <c r="DE930" s="5"/>
      <c r="DF930" s="5"/>
      <c r="DG930" s="5"/>
      <c r="DH930" s="5"/>
      <c r="DI930" s="5"/>
      <c r="DJ930" s="5"/>
      <c r="DK930" s="5"/>
      <c r="DL930" s="5"/>
      <c r="DM930" s="5"/>
      <c r="DN930" s="5"/>
      <c r="DO930" s="5"/>
      <c r="DP930" s="5"/>
      <c r="DQ930" s="5"/>
      <c r="DR930" s="5"/>
      <c r="DS930" s="5"/>
      <c r="DT930" s="5"/>
      <c r="DU930" s="5"/>
    </row>
    <row r="931">
      <c r="A931" s="5"/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5"/>
      <c r="AI931" s="5"/>
      <c r="AJ931" s="5"/>
      <c r="AK931" s="5"/>
      <c r="AL931" s="5"/>
      <c r="AM931" s="5"/>
      <c r="AN931" s="5"/>
      <c r="AO931" s="5"/>
      <c r="AP931" s="5"/>
      <c r="AQ931" s="5"/>
      <c r="AR931" s="5"/>
      <c r="AS931" s="5"/>
      <c r="AT931" s="5"/>
      <c r="AU931" s="5"/>
      <c r="AV931" s="5"/>
      <c r="AW931" s="5"/>
      <c r="AX931" s="5"/>
      <c r="AY931" s="5"/>
      <c r="AZ931" s="5"/>
      <c r="BA931" s="5"/>
      <c r="BB931" s="5"/>
      <c r="BC931" s="5"/>
      <c r="BD931" s="5"/>
      <c r="BE931" s="5"/>
      <c r="BF931" s="5"/>
      <c r="BG931" s="5"/>
      <c r="BH931" s="5"/>
      <c r="BI931" s="5"/>
      <c r="BJ931" s="5"/>
      <c r="BK931" s="5"/>
      <c r="BL931" s="5"/>
      <c r="BM931" s="5"/>
      <c r="BN931" s="5"/>
      <c r="BO931" s="5"/>
      <c r="BP931" s="5"/>
      <c r="BQ931" s="5"/>
      <c r="BR931" s="5"/>
      <c r="BS931" s="5"/>
      <c r="BT931" s="5"/>
      <c r="BU931" s="5"/>
      <c r="BV931" s="5"/>
      <c r="BW931" s="5"/>
      <c r="BX931" s="5"/>
      <c r="BY931" s="5"/>
      <c r="BZ931" s="5"/>
      <c r="CA931" s="5"/>
      <c r="CB931" s="5"/>
      <c r="CC931" s="5"/>
      <c r="CD931" s="5"/>
      <c r="CE931" s="5"/>
      <c r="CF931" s="5"/>
      <c r="CG931" s="5"/>
      <c r="CH931" s="5"/>
      <c r="CI931" s="5"/>
      <c r="CJ931" s="5"/>
      <c r="CK931" s="5"/>
      <c r="CL931" s="5"/>
      <c r="CM931" s="5"/>
      <c r="CN931" s="5"/>
      <c r="CO931" s="5"/>
      <c r="CP931" s="5"/>
      <c r="CQ931" s="5"/>
      <c r="CR931" s="5"/>
      <c r="CS931" s="5"/>
      <c r="CT931" s="5"/>
      <c r="CU931" s="5"/>
      <c r="CV931" s="5"/>
      <c r="CW931" s="5"/>
      <c r="CX931" s="5"/>
      <c r="CY931" s="5"/>
      <c r="CZ931" s="5"/>
      <c r="DA931" s="5"/>
      <c r="DB931" s="5"/>
      <c r="DC931" s="5"/>
      <c r="DD931" s="5"/>
      <c r="DE931" s="5"/>
      <c r="DF931" s="5"/>
      <c r="DG931" s="5"/>
      <c r="DH931" s="5"/>
      <c r="DI931" s="5"/>
      <c r="DJ931" s="5"/>
      <c r="DK931" s="5"/>
      <c r="DL931" s="5"/>
      <c r="DM931" s="5"/>
      <c r="DN931" s="5"/>
      <c r="DO931" s="5"/>
      <c r="DP931" s="5"/>
      <c r="DQ931" s="5"/>
      <c r="DR931" s="5"/>
      <c r="DS931" s="5"/>
      <c r="DT931" s="5"/>
      <c r="DU931" s="5"/>
    </row>
    <row r="932">
      <c r="A932" s="5"/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5"/>
      <c r="AI932" s="5"/>
      <c r="AJ932" s="5"/>
      <c r="AK932" s="5"/>
      <c r="AL932" s="5"/>
      <c r="AM932" s="5"/>
      <c r="AN932" s="5"/>
      <c r="AO932" s="5"/>
      <c r="AP932" s="5"/>
      <c r="AQ932" s="5"/>
      <c r="AR932" s="5"/>
      <c r="AS932" s="5"/>
      <c r="AT932" s="5"/>
      <c r="AU932" s="5"/>
      <c r="AV932" s="5"/>
      <c r="AW932" s="5"/>
      <c r="AX932" s="5"/>
      <c r="AY932" s="5"/>
      <c r="AZ932" s="5"/>
      <c r="BA932" s="5"/>
      <c r="BB932" s="5"/>
      <c r="BC932" s="5"/>
      <c r="BD932" s="5"/>
      <c r="BE932" s="5"/>
      <c r="BF932" s="5"/>
      <c r="BG932" s="5"/>
      <c r="BH932" s="5"/>
      <c r="BI932" s="5"/>
      <c r="BJ932" s="5"/>
      <c r="BK932" s="5"/>
      <c r="BL932" s="5"/>
      <c r="BM932" s="5"/>
      <c r="BN932" s="5"/>
      <c r="BO932" s="5"/>
      <c r="BP932" s="5"/>
      <c r="BQ932" s="5"/>
      <c r="BR932" s="5"/>
      <c r="BS932" s="5"/>
      <c r="BT932" s="5"/>
      <c r="BU932" s="5"/>
      <c r="BV932" s="5"/>
      <c r="BW932" s="5"/>
      <c r="BX932" s="5"/>
      <c r="BY932" s="5"/>
      <c r="BZ932" s="5"/>
      <c r="CA932" s="5"/>
      <c r="CB932" s="5"/>
      <c r="CC932" s="5"/>
      <c r="CD932" s="5"/>
      <c r="CE932" s="5"/>
      <c r="CF932" s="5"/>
      <c r="CG932" s="5"/>
      <c r="CH932" s="5"/>
      <c r="CI932" s="5"/>
      <c r="CJ932" s="5"/>
      <c r="CK932" s="5"/>
      <c r="CL932" s="5"/>
      <c r="CM932" s="5"/>
      <c r="CN932" s="5"/>
      <c r="CO932" s="5"/>
      <c r="CP932" s="5"/>
      <c r="CQ932" s="5"/>
      <c r="CR932" s="5"/>
      <c r="CS932" s="5"/>
      <c r="CT932" s="5"/>
      <c r="CU932" s="5"/>
      <c r="CV932" s="5"/>
      <c r="CW932" s="5"/>
      <c r="CX932" s="5"/>
      <c r="CY932" s="5"/>
      <c r="CZ932" s="5"/>
      <c r="DA932" s="5"/>
      <c r="DB932" s="5"/>
      <c r="DC932" s="5"/>
      <c r="DD932" s="5"/>
      <c r="DE932" s="5"/>
      <c r="DF932" s="5"/>
      <c r="DG932" s="5"/>
      <c r="DH932" s="5"/>
      <c r="DI932" s="5"/>
      <c r="DJ932" s="5"/>
      <c r="DK932" s="5"/>
      <c r="DL932" s="5"/>
      <c r="DM932" s="5"/>
      <c r="DN932" s="5"/>
      <c r="DO932" s="5"/>
      <c r="DP932" s="5"/>
      <c r="DQ932" s="5"/>
      <c r="DR932" s="5"/>
      <c r="DS932" s="5"/>
      <c r="DT932" s="5"/>
      <c r="DU932" s="5"/>
    </row>
    <row r="933">
      <c r="A933" s="5"/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5"/>
      <c r="AI933" s="5"/>
      <c r="AJ933" s="5"/>
      <c r="AK933" s="5"/>
      <c r="AL933" s="5"/>
      <c r="AM933" s="5"/>
      <c r="AN933" s="5"/>
      <c r="AO933" s="5"/>
      <c r="AP933" s="5"/>
      <c r="AQ933" s="5"/>
      <c r="AR933" s="5"/>
      <c r="AS933" s="5"/>
      <c r="AT933" s="5"/>
      <c r="AU933" s="5"/>
      <c r="AV933" s="5"/>
      <c r="AW933" s="5"/>
      <c r="AX933" s="5"/>
      <c r="AY933" s="5"/>
      <c r="AZ933" s="5"/>
      <c r="BA933" s="5"/>
      <c r="BB933" s="5"/>
      <c r="BC933" s="5"/>
      <c r="BD933" s="5"/>
      <c r="BE933" s="5"/>
      <c r="BF933" s="5"/>
      <c r="BG933" s="5"/>
      <c r="BH933" s="5"/>
      <c r="BI933" s="5"/>
      <c r="BJ933" s="5"/>
      <c r="BK933" s="5"/>
      <c r="BL933" s="5"/>
      <c r="BM933" s="5"/>
      <c r="BN933" s="5"/>
      <c r="BO933" s="5"/>
      <c r="BP933" s="5"/>
      <c r="BQ933" s="5"/>
      <c r="BR933" s="5"/>
      <c r="BS933" s="5"/>
      <c r="BT933" s="5"/>
      <c r="BU933" s="5"/>
      <c r="BV933" s="5"/>
      <c r="BW933" s="5"/>
      <c r="BX933" s="5"/>
      <c r="BY933" s="5"/>
      <c r="BZ933" s="5"/>
      <c r="CA933" s="5"/>
      <c r="CB933" s="5"/>
      <c r="CC933" s="5"/>
      <c r="CD933" s="5"/>
      <c r="CE933" s="5"/>
      <c r="CF933" s="5"/>
      <c r="CG933" s="5"/>
      <c r="CH933" s="5"/>
      <c r="CI933" s="5"/>
      <c r="CJ933" s="5"/>
      <c r="CK933" s="5"/>
      <c r="CL933" s="5"/>
      <c r="CM933" s="5"/>
      <c r="CN933" s="5"/>
      <c r="CO933" s="5"/>
      <c r="CP933" s="5"/>
      <c r="CQ933" s="5"/>
      <c r="CR933" s="5"/>
      <c r="CS933" s="5"/>
      <c r="CT933" s="5"/>
      <c r="CU933" s="5"/>
      <c r="CV933" s="5"/>
      <c r="CW933" s="5"/>
      <c r="CX933" s="5"/>
      <c r="CY933" s="5"/>
      <c r="CZ933" s="5"/>
      <c r="DA933" s="5"/>
      <c r="DB933" s="5"/>
      <c r="DC933" s="5"/>
      <c r="DD933" s="5"/>
      <c r="DE933" s="5"/>
      <c r="DF933" s="5"/>
      <c r="DG933" s="5"/>
      <c r="DH933" s="5"/>
      <c r="DI933" s="5"/>
      <c r="DJ933" s="5"/>
      <c r="DK933" s="5"/>
      <c r="DL933" s="5"/>
      <c r="DM933" s="5"/>
      <c r="DN933" s="5"/>
      <c r="DO933" s="5"/>
      <c r="DP933" s="5"/>
      <c r="DQ933" s="5"/>
      <c r="DR933" s="5"/>
      <c r="DS933" s="5"/>
      <c r="DT933" s="5"/>
      <c r="DU933" s="5"/>
    </row>
    <row r="934">
      <c r="A934" s="5"/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5"/>
      <c r="AI934" s="5"/>
      <c r="AJ934" s="5"/>
      <c r="AK934" s="5"/>
      <c r="AL934" s="5"/>
      <c r="AM934" s="5"/>
      <c r="AN934" s="5"/>
      <c r="AO934" s="5"/>
      <c r="AP934" s="5"/>
      <c r="AQ934" s="5"/>
      <c r="AR934" s="5"/>
      <c r="AS934" s="5"/>
      <c r="AT934" s="5"/>
      <c r="AU934" s="5"/>
      <c r="AV934" s="5"/>
      <c r="AW934" s="5"/>
      <c r="AX934" s="5"/>
      <c r="AY934" s="5"/>
      <c r="AZ934" s="5"/>
      <c r="BA934" s="5"/>
      <c r="BB934" s="5"/>
      <c r="BC934" s="5"/>
      <c r="BD934" s="5"/>
      <c r="BE934" s="5"/>
      <c r="BF934" s="5"/>
      <c r="BG934" s="5"/>
      <c r="BH934" s="5"/>
      <c r="BI934" s="5"/>
      <c r="BJ934" s="5"/>
      <c r="BK934" s="5"/>
      <c r="BL934" s="5"/>
      <c r="BM934" s="5"/>
      <c r="BN934" s="5"/>
      <c r="BO934" s="5"/>
      <c r="BP934" s="5"/>
      <c r="BQ934" s="5"/>
      <c r="BR934" s="5"/>
      <c r="BS934" s="5"/>
      <c r="BT934" s="5"/>
      <c r="BU934" s="5"/>
      <c r="BV934" s="5"/>
      <c r="BW934" s="5"/>
      <c r="BX934" s="5"/>
      <c r="BY934" s="5"/>
      <c r="BZ934" s="5"/>
      <c r="CA934" s="5"/>
      <c r="CB934" s="5"/>
      <c r="CC934" s="5"/>
      <c r="CD934" s="5"/>
      <c r="CE934" s="5"/>
      <c r="CF934" s="5"/>
      <c r="CG934" s="5"/>
      <c r="CH934" s="5"/>
      <c r="CI934" s="5"/>
      <c r="CJ934" s="5"/>
      <c r="CK934" s="5"/>
      <c r="CL934" s="5"/>
      <c r="CM934" s="5"/>
      <c r="CN934" s="5"/>
      <c r="CO934" s="5"/>
      <c r="CP934" s="5"/>
      <c r="CQ934" s="5"/>
      <c r="CR934" s="5"/>
      <c r="CS934" s="5"/>
      <c r="CT934" s="5"/>
      <c r="CU934" s="5"/>
      <c r="CV934" s="5"/>
      <c r="CW934" s="5"/>
      <c r="CX934" s="5"/>
      <c r="CY934" s="5"/>
      <c r="CZ934" s="5"/>
      <c r="DA934" s="5"/>
      <c r="DB934" s="5"/>
      <c r="DC934" s="5"/>
      <c r="DD934" s="5"/>
      <c r="DE934" s="5"/>
      <c r="DF934" s="5"/>
      <c r="DG934" s="5"/>
      <c r="DH934" s="5"/>
      <c r="DI934" s="5"/>
      <c r="DJ934" s="5"/>
      <c r="DK934" s="5"/>
      <c r="DL934" s="5"/>
      <c r="DM934" s="5"/>
      <c r="DN934" s="5"/>
      <c r="DO934" s="5"/>
      <c r="DP934" s="5"/>
      <c r="DQ934" s="5"/>
      <c r="DR934" s="5"/>
      <c r="DS934" s="5"/>
      <c r="DT934" s="5"/>
      <c r="DU934" s="5"/>
    </row>
    <row r="935">
      <c r="A935" s="5"/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5"/>
      <c r="AI935" s="5"/>
      <c r="AJ935" s="5"/>
      <c r="AK935" s="5"/>
      <c r="AL935" s="5"/>
      <c r="AM935" s="5"/>
      <c r="AN935" s="5"/>
      <c r="AO935" s="5"/>
      <c r="AP935" s="5"/>
      <c r="AQ935" s="5"/>
      <c r="AR935" s="5"/>
      <c r="AS935" s="5"/>
      <c r="AT935" s="5"/>
      <c r="AU935" s="5"/>
      <c r="AV935" s="5"/>
      <c r="AW935" s="5"/>
      <c r="AX935" s="5"/>
      <c r="AY935" s="5"/>
      <c r="AZ935" s="5"/>
      <c r="BA935" s="5"/>
      <c r="BB935" s="5"/>
      <c r="BC935" s="5"/>
      <c r="BD935" s="5"/>
      <c r="BE935" s="5"/>
      <c r="BF935" s="5"/>
      <c r="BG935" s="5"/>
      <c r="BH935" s="5"/>
      <c r="BI935" s="5"/>
      <c r="BJ935" s="5"/>
      <c r="BK935" s="5"/>
      <c r="BL935" s="5"/>
      <c r="BM935" s="5"/>
      <c r="BN935" s="5"/>
      <c r="BO935" s="5"/>
      <c r="BP935" s="5"/>
      <c r="BQ935" s="5"/>
      <c r="BR935" s="5"/>
      <c r="BS935" s="5"/>
      <c r="BT935" s="5"/>
      <c r="BU935" s="5"/>
      <c r="BV935" s="5"/>
      <c r="BW935" s="5"/>
      <c r="BX935" s="5"/>
      <c r="BY935" s="5"/>
      <c r="BZ935" s="5"/>
      <c r="CA935" s="5"/>
      <c r="CB935" s="5"/>
      <c r="CC935" s="5"/>
      <c r="CD935" s="5"/>
      <c r="CE935" s="5"/>
      <c r="CF935" s="5"/>
      <c r="CG935" s="5"/>
      <c r="CH935" s="5"/>
      <c r="CI935" s="5"/>
      <c r="CJ935" s="5"/>
      <c r="CK935" s="5"/>
      <c r="CL935" s="5"/>
      <c r="CM935" s="5"/>
      <c r="CN935" s="5"/>
      <c r="CO935" s="5"/>
      <c r="CP935" s="5"/>
      <c r="CQ935" s="5"/>
      <c r="CR935" s="5"/>
      <c r="CS935" s="5"/>
      <c r="CT935" s="5"/>
      <c r="CU935" s="5"/>
      <c r="CV935" s="5"/>
      <c r="CW935" s="5"/>
      <c r="CX935" s="5"/>
      <c r="CY935" s="5"/>
      <c r="CZ935" s="5"/>
      <c r="DA935" s="5"/>
      <c r="DB935" s="5"/>
      <c r="DC935" s="5"/>
      <c r="DD935" s="5"/>
      <c r="DE935" s="5"/>
      <c r="DF935" s="5"/>
      <c r="DG935" s="5"/>
      <c r="DH935" s="5"/>
      <c r="DI935" s="5"/>
      <c r="DJ935" s="5"/>
      <c r="DK935" s="5"/>
      <c r="DL935" s="5"/>
      <c r="DM935" s="5"/>
      <c r="DN935" s="5"/>
      <c r="DO935" s="5"/>
      <c r="DP935" s="5"/>
      <c r="DQ935" s="5"/>
      <c r="DR935" s="5"/>
      <c r="DS935" s="5"/>
      <c r="DT935" s="5"/>
      <c r="DU935" s="5"/>
    </row>
    <row r="936">
      <c r="A936" s="5"/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5"/>
      <c r="AI936" s="5"/>
      <c r="AJ936" s="5"/>
      <c r="AK936" s="5"/>
      <c r="AL936" s="5"/>
      <c r="AM936" s="5"/>
      <c r="AN936" s="5"/>
      <c r="AO936" s="5"/>
      <c r="AP936" s="5"/>
      <c r="AQ936" s="5"/>
      <c r="AR936" s="5"/>
      <c r="AS936" s="5"/>
      <c r="AT936" s="5"/>
      <c r="AU936" s="5"/>
      <c r="AV936" s="5"/>
      <c r="AW936" s="5"/>
      <c r="AX936" s="5"/>
      <c r="AY936" s="5"/>
      <c r="AZ936" s="5"/>
      <c r="BA936" s="5"/>
      <c r="BB936" s="5"/>
      <c r="BC936" s="5"/>
      <c r="BD936" s="5"/>
      <c r="BE936" s="5"/>
      <c r="BF936" s="5"/>
      <c r="BG936" s="5"/>
      <c r="BH936" s="5"/>
      <c r="BI936" s="5"/>
      <c r="BJ936" s="5"/>
      <c r="BK936" s="5"/>
      <c r="BL936" s="5"/>
      <c r="BM936" s="5"/>
      <c r="BN936" s="5"/>
      <c r="BO936" s="5"/>
      <c r="BP936" s="5"/>
      <c r="BQ936" s="5"/>
      <c r="BR936" s="5"/>
      <c r="BS936" s="5"/>
      <c r="BT936" s="5"/>
      <c r="BU936" s="5"/>
      <c r="BV936" s="5"/>
      <c r="BW936" s="5"/>
      <c r="BX936" s="5"/>
      <c r="BY936" s="5"/>
      <c r="BZ936" s="5"/>
      <c r="CA936" s="5"/>
      <c r="CB936" s="5"/>
      <c r="CC936" s="5"/>
      <c r="CD936" s="5"/>
      <c r="CE936" s="5"/>
      <c r="CF936" s="5"/>
      <c r="CG936" s="5"/>
      <c r="CH936" s="5"/>
      <c r="CI936" s="5"/>
      <c r="CJ936" s="5"/>
      <c r="CK936" s="5"/>
      <c r="CL936" s="5"/>
      <c r="CM936" s="5"/>
      <c r="CN936" s="5"/>
      <c r="CO936" s="5"/>
      <c r="CP936" s="5"/>
      <c r="CQ936" s="5"/>
      <c r="CR936" s="5"/>
      <c r="CS936" s="5"/>
      <c r="CT936" s="5"/>
      <c r="CU936" s="5"/>
      <c r="CV936" s="5"/>
      <c r="CW936" s="5"/>
      <c r="CX936" s="5"/>
      <c r="CY936" s="5"/>
      <c r="CZ936" s="5"/>
      <c r="DA936" s="5"/>
      <c r="DB936" s="5"/>
      <c r="DC936" s="5"/>
      <c r="DD936" s="5"/>
      <c r="DE936" s="5"/>
      <c r="DF936" s="5"/>
      <c r="DG936" s="5"/>
      <c r="DH936" s="5"/>
      <c r="DI936" s="5"/>
      <c r="DJ936" s="5"/>
      <c r="DK936" s="5"/>
      <c r="DL936" s="5"/>
      <c r="DM936" s="5"/>
      <c r="DN936" s="5"/>
      <c r="DO936" s="5"/>
      <c r="DP936" s="5"/>
      <c r="DQ936" s="5"/>
      <c r="DR936" s="5"/>
      <c r="DS936" s="5"/>
      <c r="DT936" s="5"/>
      <c r="DU936" s="5"/>
    </row>
    <row r="937">
      <c r="A937" s="5"/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5"/>
      <c r="AI937" s="5"/>
      <c r="AJ937" s="5"/>
      <c r="AK937" s="5"/>
      <c r="AL937" s="5"/>
      <c r="AM937" s="5"/>
      <c r="AN937" s="5"/>
      <c r="AO937" s="5"/>
      <c r="AP937" s="5"/>
      <c r="AQ937" s="5"/>
      <c r="AR937" s="5"/>
      <c r="AS937" s="5"/>
      <c r="AT937" s="5"/>
      <c r="AU937" s="5"/>
      <c r="AV937" s="5"/>
      <c r="AW937" s="5"/>
      <c r="AX937" s="5"/>
      <c r="AY937" s="5"/>
      <c r="AZ937" s="5"/>
      <c r="BA937" s="5"/>
      <c r="BB937" s="5"/>
      <c r="BC937" s="5"/>
      <c r="BD937" s="5"/>
      <c r="BE937" s="5"/>
      <c r="BF937" s="5"/>
      <c r="BG937" s="5"/>
      <c r="BH937" s="5"/>
      <c r="BI937" s="5"/>
      <c r="BJ937" s="5"/>
      <c r="BK937" s="5"/>
      <c r="BL937" s="5"/>
      <c r="BM937" s="5"/>
      <c r="BN937" s="5"/>
      <c r="BO937" s="5"/>
      <c r="BP937" s="5"/>
      <c r="BQ937" s="5"/>
      <c r="BR937" s="5"/>
      <c r="BS937" s="5"/>
      <c r="BT937" s="5"/>
      <c r="BU937" s="5"/>
      <c r="BV937" s="5"/>
      <c r="BW937" s="5"/>
      <c r="BX937" s="5"/>
      <c r="BY937" s="5"/>
      <c r="BZ937" s="5"/>
      <c r="CA937" s="5"/>
      <c r="CB937" s="5"/>
      <c r="CC937" s="5"/>
      <c r="CD937" s="5"/>
      <c r="CE937" s="5"/>
      <c r="CF937" s="5"/>
      <c r="CG937" s="5"/>
      <c r="CH937" s="5"/>
      <c r="CI937" s="5"/>
      <c r="CJ937" s="5"/>
      <c r="CK937" s="5"/>
      <c r="CL937" s="5"/>
      <c r="CM937" s="5"/>
      <c r="CN937" s="5"/>
      <c r="CO937" s="5"/>
      <c r="CP937" s="5"/>
      <c r="CQ937" s="5"/>
      <c r="CR937" s="5"/>
      <c r="CS937" s="5"/>
      <c r="CT937" s="5"/>
      <c r="CU937" s="5"/>
      <c r="CV937" s="5"/>
      <c r="CW937" s="5"/>
      <c r="CX937" s="5"/>
      <c r="CY937" s="5"/>
      <c r="CZ937" s="5"/>
      <c r="DA937" s="5"/>
      <c r="DB937" s="5"/>
      <c r="DC937" s="5"/>
      <c r="DD937" s="5"/>
      <c r="DE937" s="5"/>
      <c r="DF937" s="5"/>
      <c r="DG937" s="5"/>
      <c r="DH937" s="5"/>
      <c r="DI937" s="5"/>
      <c r="DJ937" s="5"/>
      <c r="DK937" s="5"/>
      <c r="DL937" s="5"/>
      <c r="DM937" s="5"/>
      <c r="DN937" s="5"/>
      <c r="DO937" s="5"/>
      <c r="DP937" s="5"/>
      <c r="DQ937" s="5"/>
      <c r="DR937" s="5"/>
      <c r="DS937" s="5"/>
      <c r="DT937" s="5"/>
      <c r="DU937" s="5"/>
    </row>
    <row r="938">
      <c r="A938" s="5"/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5"/>
      <c r="AI938" s="5"/>
      <c r="AJ938" s="5"/>
      <c r="AK938" s="5"/>
      <c r="AL938" s="5"/>
      <c r="AM938" s="5"/>
      <c r="AN938" s="5"/>
      <c r="AO938" s="5"/>
      <c r="AP938" s="5"/>
      <c r="AQ938" s="5"/>
      <c r="AR938" s="5"/>
      <c r="AS938" s="5"/>
      <c r="AT938" s="5"/>
      <c r="AU938" s="5"/>
      <c r="AV938" s="5"/>
      <c r="AW938" s="5"/>
      <c r="AX938" s="5"/>
      <c r="AY938" s="5"/>
      <c r="AZ938" s="5"/>
      <c r="BA938" s="5"/>
      <c r="BB938" s="5"/>
      <c r="BC938" s="5"/>
      <c r="BD938" s="5"/>
      <c r="BE938" s="5"/>
      <c r="BF938" s="5"/>
      <c r="BG938" s="5"/>
      <c r="BH938" s="5"/>
      <c r="BI938" s="5"/>
      <c r="BJ938" s="5"/>
      <c r="BK938" s="5"/>
      <c r="BL938" s="5"/>
      <c r="BM938" s="5"/>
      <c r="BN938" s="5"/>
      <c r="BO938" s="5"/>
      <c r="BP938" s="5"/>
      <c r="BQ938" s="5"/>
      <c r="BR938" s="5"/>
      <c r="BS938" s="5"/>
      <c r="BT938" s="5"/>
      <c r="BU938" s="5"/>
      <c r="BV938" s="5"/>
      <c r="BW938" s="5"/>
      <c r="BX938" s="5"/>
      <c r="BY938" s="5"/>
      <c r="BZ938" s="5"/>
      <c r="CA938" s="5"/>
      <c r="CB938" s="5"/>
      <c r="CC938" s="5"/>
      <c r="CD938" s="5"/>
      <c r="CE938" s="5"/>
      <c r="CF938" s="5"/>
      <c r="CG938" s="5"/>
      <c r="CH938" s="5"/>
      <c r="CI938" s="5"/>
      <c r="CJ938" s="5"/>
      <c r="CK938" s="5"/>
      <c r="CL938" s="5"/>
      <c r="CM938" s="5"/>
      <c r="CN938" s="5"/>
      <c r="CO938" s="5"/>
      <c r="CP938" s="5"/>
      <c r="CQ938" s="5"/>
      <c r="CR938" s="5"/>
      <c r="CS938" s="5"/>
      <c r="CT938" s="5"/>
      <c r="CU938" s="5"/>
      <c r="CV938" s="5"/>
      <c r="CW938" s="5"/>
      <c r="CX938" s="5"/>
      <c r="CY938" s="5"/>
      <c r="CZ938" s="5"/>
      <c r="DA938" s="5"/>
      <c r="DB938" s="5"/>
      <c r="DC938" s="5"/>
      <c r="DD938" s="5"/>
      <c r="DE938" s="5"/>
      <c r="DF938" s="5"/>
      <c r="DG938" s="5"/>
      <c r="DH938" s="5"/>
      <c r="DI938" s="5"/>
      <c r="DJ938" s="5"/>
      <c r="DK938" s="5"/>
      <c r="DL938" s="5"/>
      <c r="DM938" s="5"/>
      <c r="DN938" s="5"/>
      <c r="DO938" s="5"/>
      <c r="DP938" s="5"/>
      <c r="DQ938" s="5"/>
      <c r="DR938" s="5"/>
      <c r="DS938" s="5"/>
      <c r="DT938" s="5"/>
      <c r="DU938" s="5"/>
    </row>
    <row r="939">
      <c r="A939" s="5"/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5"/>
      <c r="AI939" s="5"/>
      <c r="AJ939" s="5"/>
      <c r="AK939" s="5"/>
      <c r="AL939" s="5"/>
      <c r="AM939" s="5"/>
      <c r="AN939" s="5"/>
      <c r="AO939" s="5"/>
      <c r="AP939" s="5"/>
      <c r="AQ939" s="5"/>
      <c r="AR939" s="5"/>
      <c r="AS939" s="5"/>
      <c r="AT939" s="5"/>
      <c r="AU939" s="5"/>
      <c r="AV939" s="5"/>
      <c r="AW939" s="5"/>
      <c r="AX939" s="5"/>
      <c r="AY939" s="5"/>
      <c r="AZ939" s="5"/>
      <c r="BA939" s="5"/>
      <c r="BB939" s="5"/>
      <c r="BC939" s="5"/>
      <c r="BD939" s="5"/>
      <c r="BE939" s="5"/>
      <c r="BF939" s="5"/>
      <c r="BG939" s="5"/>
      <c r="BH939" s="5"/>
      <c r="BI939" s="5"/>
      <c r="BJ939" s="5"/>
      <c r="BK939" s="5"/>
      <c r="BL939" s="5"/>
      <c r="BM939" s="5"/>
      <c r="BN939" s="5"/>
      <c r="BO939" s="5"/>
      <c r="BP939" s="5"/>
      <c r="BQ939" s="5"/>
      <c r="BR939" s="5"/>
      <c r="BS939" s="5"/>
      <c r="BT939" s="5"/>
      <c r="BU939" s="5"/>
      <c r="BV939" s="5"/>
      <c r="BW939" s="5"/>
      <c r="BX939" s="5"/>
      <c r="BY939" s="5"/>
      <c r="BZ939" s="5"/>
      <c r="CA939" s="5"/>
      <c r="CB939" s="5"/>
      <c r="CC939" s="5"/>
      <c r="CD939" s="5"/>
      <c r="CE939" s="5"/>
      <c r="CF939" s="5"/>
      <c r="CG939" s="5"/>
      <c r="CH939" s="5"/>
      <c r="CI939" s="5"/>
      <c r="CJ939" s="5"/>
      <c r="CK939" s="5"/>
      <c r="CL939" s="5"/>
      <c r="CM939" s="5"/>
      <c r="CN939" s="5"/>
      <c r="CO939" s="5"/>
      <c r="CP939" s="5"/>
      <c r="CQ939" s="5"/>
      <c r="CR939" s="5"/>
      <c r="CS939" s="5"/>
      <c r="CT939" s="5"/>
      <c r="CU939" s="5"/>
      <c r="CV939" s="5"/>
      <c r="CW939" s="5"/>
      <c r="CX939" s="5"/>
      <c r="CY939" s="5"/>
      <c r="CZ939" s="5"/>
      <c r="DA939" s="5"/>
      <c r="DB939" s="5"/>
      <c r="DC939" s="5"/>
      <c r="DD939" s="5"/>
      <c r="DE939" s="5"/>
      <c r="DF939" s="5"/>
      <c r="DG939" s="5"/>
      <c r="DH939" s="5"/>
      <c r="DI939" s="5"/>
      <c r="DJ939" s="5"/>
      <c r="DK939" s="5"/>
      <c r="DL939" s="5"/>
      <c r="DM939" s="5"/>
      <c r="DN939" s="5"/>
      <c r="DO939" s="5"/>
      <c r="DP939" s="5"/>
      <c r="DQ939" s="5"/>
      <c r="DR939" s="5"/>
      <c r="DS939" s="5"/>
      <c r="DT939" s="5"/>
      <c r="DU939" s="5"/>
    </row>
    <row r="940">
      <c r="A940" s="5"/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5"/>
      <c r="AI940" s="5"/>
      <c r="AJ940" s="5"/>
      <c r="AK940" s="5"/>
      <c r="AL940" s="5"/>
      <c r="AM940" s="5"/>
      <c r="AN940" s="5"/>
      <c r="AO940" s="5"/>
      <c r="AP940" s="5"/>
      <c r="AQ940" s="5"/>
      <c r="AR940" s="5"/>
      <c r="AS940" s="5"/>
      <c r="AT940" s="5"/>
      <c r="AU940" s="5"/>
      <c r="AV940" s="5"/>
      <c r="AW940" s="5"/>
      <c r="AX940" s="5"/>
      <c r="AY940" s="5"/>
      <c r="AZ940" s="5"/>
      <c r="BA940" s="5"/>
      <c r="BB940" s="5"/>
      <c r="BC940" s="5"/>
      <c r="BD940" s="5"/>
      <c r="BE940" s="5"/>
      <c r="BF940" s="5"/>
      <c r="BG940" s="5"/>
      <c r="BH940" s="5"/>
      <c r="BI940" s="5"/>
      <c r="BJ940" s="5"/>
      <c r="BK940" s="5"/>
      <c r="BL940" s="5"/>
      <c r="BM940" s="5"/>
      <c r="BN940" s="5"/>
      <c r="BO940" s="5"/>
      <c r="BP940" s="5"/>
      <c r="BQ940" s="5"/>
      <c r="BR940" s="5"/>
      <c r="BS940" s="5"/>
      <c r="BT940" s="5"/>
      <c r="BU940" s="5"/>
      <c r="BV940" s="5"/>
      <c r="BW940" s="5"/>
      <c r="BX940" s="5"/>
      <c r="BY940" s="5"/>
      <c r="BZ940" s="5"/>
      <c r="CA940" s="5"/>
      <c r="CB940" s="5"/>
      <c r="CC940" s="5"/>
      <c r="CD940" s="5"/>
      <c r="CE940" s="5"/>
      <c r="CF940" s="5"/>
      <c r="CG940" s="5"/>
      <c r="CH940" s="5"/>
      <c r="CI940" s="5"/>
      <c r="CJ940" s="5"/>
      <c r="CK940" s="5"/>
      <c r="CL940" s="5"/>
      <c r="CM940" s="5"/>
      <c r="CN940" s="5"/>
      <c r="CO940" s="5"/>
      <c r="CP940" s="5"/>
      <c r="CQ940" s="5"/>
      <c r="CR940" s="5"/>
      <c r="CS940" s="5"/>
      <c r="CT940" s="5"/>
      <c r="CU940" s="5"/>
      <c r="CV940" s="5"/>
      <c r="CW940" s="5"/>
      <c r="CX940" s="5"/>
      <c r="CY940" s="5"/>
      <c r="CZ940" s="5"/>
      <c r="DA940" s="5"/>
      <c r="DB940" s="5"/>
      <c r="DC940" s="5"/>
      <c r="DD940" s="5"/>
      <c r="DE940" s="5"/>
      <c r="DF940" s="5"/>
      <c r="DG940" s="5"/>
      <c r="DH940" s="5"/>
      <c r="DI940" s="5"/>
      <c r="DJ940" s="5"/>
      <c r="DK940" s="5"/>
      <c r="DL940" s="5"/>
      <c r="DM940" s="5"/>
      <c r="DN940" s="5"/>
      <c r="DO940" s="5"/>
      <c r="DP940" s="5"/>
      <c r="DQ940" s="5"/>
      <c r="DR940" s="5"/>
      <c r="DS940" s="5"/>
      <c r="DT940" s="5"/>
      <c r="DU940" s="5"/>
    </row>
    <row r="941">
      <c r="A941" s="5"/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5"/>
      <c r="AI941" s="5"/>
      <c r="AJ941" s="5"/>
      <c r="AK941" s="5"/>
      <c r="AL941" s="5"/>
      <c r="AM941" s="5"/>
      <c r="AN941" s="5"/>
      <c r="AO941" s="5"/>
      <c r="AP941" s="5"/>
      <c r="AQ941" s="5"/>
      <c r="AR941" s="5"/>
      <c r="AS941" s="5"/>
      <c r="AT941" s="5"/>
      <c r="AU941" s="5"/>
      <c r="AV941" s="5"/>
      <c r="AW941" s="5"/>
      <c r="AX941" s="5"/>
      <c r="AY941" s="5"/>
      <c r="AZ941" s="5"/>
      <c r="BA941" s="5"/>
      <c r="BB941" s="5"/>
      <c r="BC941" s="5"/>
      <c r="BD941" s="5"/>
      <c r="BE941" s="5"/>
      <c r="BF941" s="5"/>
      <c r="BG941" s="5"/>
      <c r="BH941" s="5"/>
      <c r="BI941" s="5"/>
      <c r="BJ941" s="5"/>
      <c r="BK941" s="5"/>
      <c r="BL941" s="5"/>
      <c r="BM941" s="5"/>
      <c r="BN941" s="5"/>
      <c r="BO941" s="5"/>
      <c r="BP941" s="5"/>
      <c r="BQ941" s="5"/>
      <c r="BR941" s="5"/>
      <c r="BS941" s="5"/>
      <c r="BT941" s="5"/>
      <c r="BU941" s="5"/>
      <c r="BV941" s="5"/>
      <c r="BW941" s="5"/>
      <c r="BX941" s="5"/>
      <c r="BY941" s="5"/>
      <c r="BZ941" s="5"/>
      <c r="CA941" s="5"/>
      <c r="CB941" s="5"/>
      <c r="CC941" s="5"/>
      <c r="CD941" s="5"/>
      <c r="CE941" s="5"/>
      <c r="CF941" s="5"/>
      <c r="CG941" s="5"/>
      <c r="CH941" s="5"/>
      <c r="CI941" s="5"/>
      <c r="CJ941" s="5"/>
      <c r="CK941" s="5"/>
      <c r="CL941" s="5"/>
      <c r="CM941" s="5"/>
      <c r="CN941" s="5"/>
      <c r="CO941" s="5"/>
      <c r="CP941" s="5"/>
      <c r="CQ941" s="5"/>
      <c r="CR941" s="5"/>
      <c r="CS941" s="5"/>
      <c r="CT941" s="5"/>
      <c r="CU941" s="5"/>
      <c r="CV941" s="5"/>
      <c r="CW941" s="5"/>
      <c r="CX941" s="5"/>
      <c r="CY941" s="5"/>
      <c r="CZ941" s="5"/>
      <c r="DA941" s="5"/>
      <c r="DB941" s="5"/>
      <c r="DC941" s="5"/>
      <c r="DD941" s="5"/>
      <c r="DE941" s="5"/>
      <c r="DF941" s="5"/>
      <c r="DG941" s="5"/>
      <c r="DH941" s="5"/>
      <c r="DI941" s="5"/>
      <c r="DJ941" s="5"/>
      <c r="DK941" s="5"/>
      <c r="DL941" s="5"/>
      <c r="DM941" s="5"/>
      <c r="DN941" s="5"/>
      <c r="DO941" s="5"/>
      <c r="DP941" s="5"/>
      <c r="DQ941" s="5"/>
      <c r="DR941" s="5"/>
      <c r="DS941" s="5"/>
      <c r="DT941" s="5"/>
      <c r="DU941" s="5"/>
    </row>
    <row r="942">
      <c r="A942" s="5"/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5"/>
      <c r="AI942" s="5"/>
      <c r="AJ942" s="5"/>
      <c r="AK942" s="5"/>
      <c r="AL942" s="5"/>
      <c r="AM942" s="5"/>
      <c r="AN942" s="5"/>
      <c r="AO942" s="5"/>
      <c r="AP942" s="5"/>
      <c r="AQ942" s="5"/>
      <c r="AR942" s="5"/>
      <c r="AS942" s="5"/>
      <c r="AT942" s="5"/>
      <c r="AU942" s="5"/>
      <c r="AV942" s="5"/>
      <c r="AW942" s="5"/>
      <c r="AX942" s="5"/>
      <c r="AY942" s="5"/>
      <c r="AZ942" s="5"/>
      <c r="BA942" s="5"/>
      <c r="BB942" s="5"/>
      <c r="BC942" s="5"/>
      <c r="BD942" s="5"/>
      <c r="BE942" s="5"/>
      <c r="BF942" s="5"/>
      <c r="BG942" s="5"/>
      <c r="BH942" s="5"/>
      <c r="BI942" s="5"/>
      <c r="BJ942" s="5"/>
      <c r="BK942" s="5"/>
      <c r="BL942" s="5"/>
      <c r="BM942" s="5"/>
      <c r="BN942" s="5"/>
      <c r="BO942" s="5"/>
      <c r="BP942" s="5"/>
      <c r="BQ942" s="5"/>
      <c r="BR942" s="5"/>
      <c r="BS942" s="5"/>
      <c r="BT942" s="5"/>
      <c r="BU942" s="5"/>
      <c r="BV942" s="5"/>
      <c r="BW942" s="5"/>
      <c r="BX942" s="5"/>
      <c r="BY942" s="5"/>
      <c r="BZ942" s="5"/>
      <c r="CA942" s="5"/>
      <c r="CB942" s="5"/>
      <c r="CC942" s="5"/>
      <c r="CD942" s="5"/>
      <c r="CE942" s="5"/>
      <c r="CF942" s="5"/>
      <c r="CG942" s="5"/>
      <c r="CH942" s="5"/>
      <c r="CI942" s="5"/>
      <c r="CJ942" s="5"/>
      <c r="CK942" s="5"/>
      <c r="CL942" s="5"/>
      <c r="CM942" s="5"/>
      <c r="CN942" s="5"/>
      <c r="CO942" s="5"/>
      <c r="CP942" s="5"/>
      <c r="CQ942" s="5"/>
      <c r="CR942" s="5"/>
      <c r="CS942" s="5"/>
      <c r="CT942" s="5"/>
      <c r="CU942" s="5"/>
      <c r="CV942" s="5"/>
      <c r="CW942" s="5"/>
      <c r="CX942" s="5"/>
      <c r="CY942" s="5"/>
      <c r="CZ942" s="5"/>
      <c r="DA942" s="5"/>
      <c r="DB942" s="5"/>
      <c r="DC942" s="5"/>
      <c r="DD942" s="5"/>
      <c r="DE942" s="5"/>
      <c r="DF942" s="5"/>
      <c r="DG942" s="5"/>
      <c r="DH942" s="5"/>
      <c r="DI942" s="5"/>
      <c r="DJ942" s="5"/>
      <c r="DK942" s="5"/>
      <c r="DL942" s="5"/>
      <c r="DM942" s="5"/>
      <c r="DN942" s="5"/>
      <c r="DO942" s="5"/>
      <c r="DP942" s="5"/>
      <c r="DQ942" s="5"/>
      <c r="DR942" s="5"/>
      <c r="DS942" s="5"/>
      <c r="DT942" s="5"/>
      <c r="DU942" s="5"/>
    </row>
    <row r="943">
      <c r="A943" s="5"/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5"/>
      <c r="AI943" s="5"/>
      <c r="AJ943" s="5"/>
      <c r="AK943" s="5"/>
      <c r="AL943" s="5"/>
      <c r="AM943" s="5"/>
      <c r="AN943" s="5"/>
      <c r="AO943" s="5"/>
      <c r="AP943" s="5"/>
      <c r="AQ943" s="5"/>
      <c r="AR943" s="5"/>
      <c r="AS943" s="5"/>
      <c r="AT943" s="5"/>
      <c r="AU943" s="5"/>
      <c r="AV943" s="5"/>
      <c r="AW943" s="5"/>
      <c r="AX943" s="5"/>
      <c r="AY943" s="5"/>
      <c r="AZ943" s="5"/>
      <c r="BA943" s="5"/>
      <c r="BB943" s="5"/>
      <c r="BC943" s="5"/>
      <c r="BD943" s="5"/>
      <c r="BE943" s="5"/>
      <c r="BF943" s="5"/>
      <c r="BG943" s="5"/>
      <c r="BH943" s="5"/>
      <c r="BI943" s="5"/>
      <c r="BJ943" s="5"/>
      <c r="BK943" s="5"/>
      <c r="BL943" s="5"/>
      <c r="BM943" s="5"/>
      <c r="BN943" s="5"/>
      <c r="BO943" s="5"/>
      <c r="BP943" s="5"/>
      <c r="BQ943" s="5"/>
      <c r="BR943" s="5"/>
      <c r="BS943" s="5"/>
      <c r="BT943" s="5"/>
      <c r="BU943" s="5"/>
      <c r="BV943" s="5"/>
      <c r="BW943" s="5"/>
      <c r="BX943" s="5"/>
      <c r="BY943" s="5"/>
      <c r="BZ943" s="5"/>
      <c r="CA943" s="5"/>
      <c r="CB943" s="5"/>
      <c r="CC943" s="5"/>
      <c r="CD943" s="5"/>
      <c r="CE943" s="5"/>
      <c r="CF943" s="5"/>
      <c r="CG943" s="5"/>
      <c r="CH943" s="5"/>
      <c r="CI943" s="5"/>
      <c r="CJ943" s="5"/>
      <c r="CK943" s="5"/>
      <c r="CL943" s="5"/>
      <c r="CM943" s="5"/>
      <c r="CN943" s="5"/>
      <c r="CO943" s="5"/>
      <c r="CP943" s="5"/>
      <c r="CQ943" s="5"/>
      <c r="CR943" s="5"/>
      <c r="CS943" s="5"/>
      <c r="CT943" s="5"/>
      <c r="CU943" s="5"/>
      <c r="CV943" s="5"/>
      <c r="CW943" s="5"/>
      <c r="CX943" s="5"/>
      <c r="CY943" s="5"/>
      <c r="CZ943" s="5"/>
      <c r="DA943" s="5"/>
      <c r="DB943" s="5"/>
      <c r="DC943" s="5"/>
      <c r="DD943" s="5"/>
      <c r="DE943" s="5"/>
      <c r="DF943" s="5"/>
      <c r="DG943" s="5"/>
      <c r="DH943" s="5"/>
      <c r="DI943" s="5"/>
      <c r="DJ943" s="5"/>
      <c r="DK943" s="5"/>
      <c r="DL943" s="5"/>
      <c r="DM943" s="5"/>
      <c r="DN943" s="5"/>
      <c r="DO943" s="5"/>
      <c r="DP943" s="5"/>
      <c r="DQ943" s="5"/>
      <c r="DR943" s="5"/>
      <c r="DS943" s="5"/>
      <c r="DT943" s="5"/>
      <c r="DU943" s="5"/>
    </row>
    <row r="944">
      <c r="A944" s="5"/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5"/>
      <c r="AI944" s="5"/>
      <c r="AJ944" s="5"/>
      <c r="AK944" s="5"/>
      <c r="AL944" s="5"/>
      <c r="AM944" s="5"/>
      <c r="AN944" s="5"/>
      <c r="AO944" s="5"/>
      <c r="AP944" s="5"/>
      <c r="AQ944" s="5"/>
      <c r="AR944" s="5"/>
      <c r="AS944" s="5"/>
      <c r="AT944" s="5"/>
      <c r="AU944" s="5"/>
      <c r="AV944" s="5"/>
      <c r="AW944" s="5"/>
      <c r="AX944" s="5"/>
      <c r="AY944" s="5"/>
      <c r="AZ944" s="5"/>
      <c r="BA944" s="5"/>
      <c r="BB944" s="5"/>
      <c r="BC944" s="5"/>
      <c r="BD944" s="5"/>
      <c r="BE944" s="5"/>
      <c r="BF944" s="5"/>
      <c r="BG944" s="5"/>
      <c r="BH944" s="5"/>
      <c r="BI944" s="5"/>
      <c r="BJ944" s="5"/>
      <c r="BK944" s="5"/>
      <c r="BL944" s="5"/>
      <c r="BM944" s="5"/>
      <c r="BN944" s="5"/>
      <c r="BO944" s="5"/>
      <c r="BP944" s="5"/>
      <c r="BQ944" s="5"/>
      <c r="BR944" s="5"/>
      <c r="BS944" s="5"/>
      <c r="BT944" s="5"/>
      <c r="BU944" s="5"/>
      <c r="BV944" s="5"/>
      <c r="BW944" s="5"/>
      <c r="BX944" s="5"/>
      <c r="BY944" s="5"/>
      <c r="BZ944" s="5"/>
      <c r="CA944" s="5"/>
      <c r="CB944" s="5"/>
      <c r="CC944" s="5"/>
      <c r="CD944" s="5"/>
      <c r="CE944" s="5"/>
      <c r="CF944" s="5"/>
      <c r="CG944" s="5"/>
      <c r="CH944" s="5"/>
      <c r="CI944" s="5"/>
      <c r="CJ944" s="5"/>
      <c r="CK944" s="5"/>
      <c r="CL944" s="5"/>
      <c r="CM944" s="5"/>
      <c r="CN944" s="5"/>
      <c r="CO944" s="5"/>
      <c r="CP944" s="5"/>
      <c r="CQ944" s="5"/>
      <c r="CR944" s="5"/>
      <c r="CS944" s="5"/>
      <c r="CT944" s="5"/>
      <c r="CU944" s="5"/>
      <c r="CV944" s="5"/>
      <c r="CW944" s="5"/>
      <c r="CX944" s="5"/>
      <c r="CY944" s="5"/>
      <c r="CZ944" s="5"/>
      <c r="DA944" s="5"/>
      <c r="DB944" s="5"/>
      <c r="DC944" s="5"/>
      <c r="DD944" s="5"/>
      <c r="DE944" s="5"/>
      <c r="DF944" s="5"/>
      <c r="DG944" s="5"/>
      <c r="DH944" s="5"/>
      <c r="DI944" s="5"/>
      <c r="DJ944" s="5"/>
      <c r="DK944" s="5"/>
      <c r="DL944" s="5"/>
      <c r="DM944" s="5"/>
      <c r="DN944" s="5"/>
      <c r="DO944" s="5"/>
      <c r="DP944" s="5"/>
      <c r="DQ944" s="5"/>
      <c r="DR944" s="5"/>
      <c r="DS944" s="5"/>
      <c r="DT944" s="5"/>
      <c r="DU944" s="5"/>
    </row>
    <row r="945">
      <c r="A945" s="5"/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5"/>
      <c r="AI945" s="5"/>
      <c r="AJ945" s="5"/>
      <c r="AK945" s="5"/>
      <c r="AL945" s="5"/>
      <c r="AM945" s="5"/>
      <c r="AN945" s="5"/>
      <c r="AO945" s="5"/>
      <c r="AP945" s="5"/>
      <c r="AQ945" s="5"/>
      <c r="AR945" s="5"/>
      <c r="AS945" s="5"/>
      <c r="AT945" s="5"/>
      <c r="AU945" s="5"/>
      <c r="AV945" s="5"/>
      <c r="AW945" s="5"/>
      <c r="AX945" s="5"/>
      <c r="AY945" s="5"/>
      <c r="AZ945" s="5"/>
      <c r="BA945" s="5"/>
      <c r="BB945" s="5"/>
      <c r="BC945" s="5"/>
      <c r="BD945" s="5"/>
      <c r="BE945" s="5"/>
      <c r="BF945" s="5"/>
      <c r="BG945" s="5"/>
      <c r="BH945" s="5"/>
      <c r="BI945" s="5"/>
      <c r="BJ945" s="5"/>
      <c r="BK945" s="5"/>
      <c r="BL945" s="5"/>
      <c r="BM945" s="5"/>
      <c r="BN945" s="5"/>
      <c r="BO945" s="5"/>
      <c r="BP945" s="5"/>
      <c r="BQ945" s="5"/>
      <c r="BR945" s="5"/>
      <c r="BS945" s="5"/>
      <c r="BT945" s="5"/>
      <c r="BU945" s="5"/>
      <c r="BV945" s="5"/>
      <c r="BW945" s="5"/>
      <c r="BX945" s="5"/>
      <c r="BY945" s="5"/>
      <c r="BZ945" s="5"/>
      <c r="CA945" s="5"/>
      <c r="CB945" s="5"/>
      <c r="CC945" s="5"/>
      <c r="CD945" s="5"/>
      <c r="CE945" s="5"/>
      <c r="CF945" s="5"/>
      <c r="CG945" s="5"/>
      <c r="CH945" s="5"/>
      <c r="CI945" s="5"/>
      <c r="CJ945" s="5"/>
      <c r="CK945" s="5"/>
      <c r="CL945" s="5"/>
      <c r="CM945" s="5"/>
      <c r="CN945" s="5"/>
      <c r="CO945" s="5"/>
      <c r="CP945" s="5"/>
      <c r="CQ945" s="5"/>
      <c r="CR945" s="5"/>
      <c r="CS945" s="5"/>
      <c r="CT945" s="5"/>
      <c r="CU945" s="5"/>
      <c r="CV945" s="5"/>
      <c r="CW945" s="5"/>
      <c r="CX945" s="5"/>
      <c r="CY945" s="5"/>
      <c r="CZ945" s="5"/>
      <c r="DA945" s="5"/>
      <c r="DB945" s="5"/>
      <c r="DC945" s="5"/>
      <c r="DD945" s="5"/>
      <c r="DE945" s="5"/>
      <c r="DF945" s="5"/>
      <c r="DG945" s="5"/>
      <c r="DH945" s="5"/>
      <c r="DI945" s="5"/>
      <c r="DJ945" s="5"/>
      <c r="DK945" s="5"/>
      <c r="DL945" s="5"/>
      <c r="DM945" s="5"/>
      <c r="DN945" s="5"/>
      <c r="DO945" s="5"/>
      <c r="DP945" s="5"/>
      <c r="DQ945" s="5"/>
      <c r="DR945" s="5"/>
      <c r="DS945" s="5"/>
      <c r="DT945" s="5"/>
      <c r="DU945" s="5"/>
    </row>
    <row r="946">
      <c r="A946" s="5"/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5"/>
      <c r="AI946" s="5"/>
      <c r="AJ946" s="5"/>
      <c r="AK946" s="5"/>
      <c r="AL946" s="5"/>
      <c r="AM946" s="5"/>
      <c r="AN946" s="5"/>
      <c r="AO946" s="5"/>
      <c r="AP946" s="5"/>
      <c r="AQ946" s="5"/>
      <c r="AR946" s="5"/>
      <c r="AS946" s="5"/>
      <c r="AT946" s="5"/>
      <c r="AU946" s="5"/>
      <c r="AV946" s="5"/>
      <c r="AW946" s="5"/>
      <c r="AX946" s="5"/>
      <c r="AY946" s="5"/>
      <c r="AZ946" s="5"/>
      <c r="BA946" s="5"/>
      <c r="BB946" s="5"/>
      <c r="BC946" s="5"/>
      <c r="BD946" s="5"/>
      <c r="BE946" s="5"/>
      <c r="BF946" s="5"/>
      <c r="BG946" s="5"/>
      <c r="BH946" s="5"/>
      <c r="BI946" s="5"/>
      <c r="BJ946" s="5"/>
      <c r="BK946" s="5"/>
      <c r="BL946" s="5"/>
      <c r="BM946" s="5"/>
      <c r="BN946" s="5"/>
      <c r="BO946" s="5"/>
      <c r="BP946" s="5"/>
      <c r="BQ946" s="5"/>
      <c r="BR946" s="5"/>
      <c r="BS946" s="5"/>
      <c r="BT946" s="5"/>
      <c r="BU946" s="5"/>
      <c r="BV946" s="5"/>
      <c r="BW946" s="5"/>
      <c r="BX946" s="5"/>
      <c r="BY946" s="5"/>
      <c r="BZ946" s="5"/>
      <c r="CA946" s="5"/>
      <c r="CB946" s="5"/>
      <c r="CC946" s="5"/>
      <c r="CD946" s="5"/>
      <c r="CE946" s="5"/>
      <c r="CF946" s="5"/>
      <c r="CG946" s="5"/>
      <c r="CH946" s="5"/>
      <c r="CI946" s="5"/>
      <c r="CJ946" s="5"/>
      <c r="CK946" s="5"/>
      <c r="CL946" s="5"/>
      <c r="CM946" s="5"/>
      <c r="CN946" s="5"/>
      <c r="CO946" s="5"/>
      <c r="CP946" s="5"/>
      <c r="CQ946" s="5"/>
      <c r="CR946" s="5"/>
      <c r="CS946" s="5"/>
      <c r="CT946" s="5"/>
      <c r="CU946" s="5"/>
      <c r="CV946" s="5"/>
      <c r="CW946" s="5"/>
      <c r="CX946" s="5"/>
      <c r="CY946" s="5"/>
      <c r="CZ946" s="5"/>
      <c r="DA946" s="5"/>
      <c r="DB946" s="5"/>
      <c r="DC946" s="5"/>
      <c r="DD946" s="5"/>
      <c r="DE946" s="5"/>
      <c r="DF946" s="5"/>
      <c r="DG946" s="5"/>
      <c r="DH946" s="5"/>
      <c r="DI946" s="5"/>
      <c r="DJ946" s="5"/>
      <c r="DK946" s="5"/>
      <c r="DL946" s="5"/>
      <c r="DM946" s="5"/>
      <c r="DN946" s="5"/>
      <c r="DO946" s="5"/>
      <c r="DP946" s="5"/>
      <c r="DQ946" s="5"/>
      <c r="DR946" s="5"/>
      <c r="DS946" s="5"/>
      <c r="DT946" s="5"/>
      <c r="DU946" s="5"/>
    </row>
    <row r="947">
      <c r="A947" s="5"/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5"/>
      <c r="AI947" s="5"/>
      <c r="AJ947" s="5"/>
      <c r="AK947" s="5"/>
      <c r="AL947" s="5"/>
      <c r="AM947" s="5"/>
      <c r="AN947" s="5"/>
      <c r="AO947" s="5"/>
      <c r="AP947" s="5"/>
      <c r="AQ947" s="5"/>
      <c r="AR947" s="5"/>
      <c r="AS947" s="5"/>
      <c r="AT947" s="5"/>
      <c r="AU947" s="5"/>
      <c r="AV947" s="5"/>
      <c r="AW947" s="5"/>
      <c r="AX947" s="5"/>
      <c r="AY947" s="5"/>
      <c r="AZ947" s="5"/>
      <c r="BA947" s="5"/>
      <c r="BB947" s="5"/>
      <c r="BC947" s="5"/>
      <c r="BD947" s="5"/>
      <c r="BE947" s="5"/>
      <c r="BF947" s="5"/>
      <c r="BG947" s="5"/>
      <c r="BH947" s="5"/>
      <c r="BI947" s="5"/>
      <c r="BJ947" s="5"/>
      <c r="BK947" s="5"/>
      <c r="BL947" s="5"/>
      <c r="BM947" s="5"/>
      <c r="BN947" s="5"/>
      <c r="BO947" s="5"/>
      <c r="BP947" s="5"/>
      <c r="BQ947" s="5"/>
      <c r="BR947" s="5"/>
      <c r="BS947" s="5"/>
      <c r="BT947" s="5"/>
      <c r="BU947" s="5"/>
      <c r="BV947" s="5"/>
      <c r="BW947" s="5"/>
      <c r="BX947" s="5"/>
      <c r="BY947" s="5"/>
      <c r="BZ947" s="5"/>
      <c r="CA947" s="5"/>
      <c r="CB947" s="5"/>
      <c r="CC947" s="5"/>
      <c r="CD947" s="5"/>
      <c r="CE947" s="5"/>
      <c r="CF947" s="5"/>
      <c r="CG947" s="5"/>
      <c r="CH947" s="5"/>
      <c r="CI947" s="5"/>
      <c r="CJ947" s="5"/>
      <c r="CK947" s="5"/>
      <c r="CL947" s="5"/>
      <c r="CM947" s="5"/>
      <c r="CN947" s="5"/>
      <c r="CO947" s="5"/>
      <c r="CP947" s="5"/>
      <c r="CQ947" s="5"/>
      <c r="CR947" s="5"/>
      <c r="CS947" s="5"/>
      <c r="CT947" s="5"/>
      <c r="CU947" s="5"/>
      <c r="CV947" s="5"/>
      <c r="CW947" s="5"/>
      <c r="CX947" s="5"/>
      <c r="CY947" s="5"/>
      <c r="CZ947" s="5"/>
      <c r="DA947" s="5"/>
      <c r="DB947" s="5"/>
      <c r="DC947" s="5"/>
      <c r="DD947" s="5"/>
      <c r="DE947" s="5"/>
      <c r="DF947" s="5"/>
      <c r="DG947" s="5"/>
      <c r="DH947" s="5"/>
      <c r="DI947" s="5"/>
      <c r="DJ947" s="5"/>
      <c r="DK947" s="5"/>
      <c r="DL947" s="5"/>
      <c r="DM947" s="5"/>
      <c r="DN947" s="5"/>
      <c r="DO947" s="5"/>
      <c r="DP947" s="5"/>
      <c r="DQ947" s="5"/>
      <c r="DR947" s="5"/>
      <c r="DS947" s="5"/>
      <c r="DT947" s="5"/>
      <c r="DU947" s="5"/>
    </row>
    <row r="948">
      <c r="A948" s="5"/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5"/>
      <c r="AI948" s="5"/>
      <c r="AJ948" s="5"/>
      <c r="AK948" s="5"/>
      <c r="AL948" s="5"/>
      <c r="AM948" s="5"/>
      <c r="AN948" s="5"/>
      <c r="AO948" s="5"/>
      <c r="AP948" s="5"/>
      <c r="AQ948" s="5"/>
      <c r="AR948" s="5"/>
      <c r="AS948" s="5"/>
      <c r="AT948" s="5"/>
      <c r="AU948" s="5"/>
      <c r="AV948" s="5"/>
      <c r="AW948" s="5"/>
      <c r="AX948" s="5"/>
      <c r="AY948" s="5"/>
      <c r="AZ948" s="5"/>
      <c r="BA948" s="5"/>
      <c r="BB948" s="5"/>
      <c r="BC948" s="5"/>
      <c r="BD948" s="5"/>
      <c r="BE948" s="5"/>
      <c r="BF948" s="5"/>
      <c r="BG948" s="5"/>
      <c r="BH948" s="5"/>
      <c r="BI948" s="5"/>
      <c r="BJ948" s="5"/>
      <c r="BK948" s="5"/>
      <c r="BL948" s="5"/>
      <c r="BM948" s="5"/>
      <c r="BN948" s="5"/>
      <c r="BO948" s="5"/>
      <c r="BP948" s="5"/>
      <c r="BQ948" s="5"/>
      <c r="BR948" s="5"/>
      <c r="BS948" s="5"/>
      <c r="BT948" s="5"/>
      <c r="BU948" s="5"/>
      <c r="BV948" s="5"/>
      <c r="BW948" s="5"/>
      <c r="BX948" s="5"/>
      <c r="BY948" s="5"/>
      <c r="BZ948" s="5"/>
      <c r="CA948" s="5"/>
      <c r="CB948" s="5"/>
      <c r="CC948" s="5"/>
      <c r="CD948" s="5"/>
      <c r="CE948" s="5"/>
      <c r="CF948" s="5"/>
      <c r="CG948" s="5"/>
      <c r="CH948" s="5"/>
      <c r="CI948" s="5"/>
      <c r="CJ948" s="5"/>
      <c r="CK948" s="5"/>
      <c r="CL948" s="5"/>
      <c r="CM948" s="5"/>
      <c r="CN948" s="5"/>
      <c r="CO948" s="5"/>
      <c r="CP948" s="5"/>
      <c r="CQ948" s="5"/>
      <c r="CR948" s="5"/>
      <c r="CS948" s="5"/>
      <c r="CT948" s="5"/>
      <c r="CU948" s="5"/>
      <c r="CV948" s="5"/>
      <c r="CW948" s="5"/>
      <c r="CX948" s="5"/>
      <c r="CY948" s="5"/>
      <c r="CZ948" s="5"/>
      <c r="DA948" s="5"/>
      <c r="DB948" s="5"/>
      <c r="DC948" s="5"/>
      <c r="DD948" s="5"/>
      <c r="DE948" s="5"/>
      <c r="DF948" s="5"/>
      <c r="DG948" s="5"/>
      <c r="DH948" s="5"/>
      <c r="DI948" s="5"/>
      <c r="DJ948" s="5"/>
      <c r="DK948" s="5"/>
      <c r="DL948" s="5"/>
      <c r="DM948" s="5"/>
      <c r="DN948" s="5"/>
      <c r="DO948" s="5"/>
      <c r="DP948" s="5"/>
      <c r="DQ948" s="5"/>
      <c r="DR948" s="5"/>
      <c r="DS948" s="5"/>
      <c r="DT948" s="5"/>
      <c r="DU948" s="5"/>
    </row>
    <row r="949">
      <c r="A949" s="5"/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5"/>
      <c r="AI949" s="5"/>
      <c r="AJ949" s="5"/>
      <c r="AK949" s="5"/>
      <c r="AL949" s="5"/>
      <c r="AM949" s="5"/>
      <c r="AN949" s="5"/>
      <c r="AO949" s="5"/>
      <c r="AP949" s="5"/>
      <c r="AQ949" s="5"/>
      <c r="AR949" s="5"/>
      <c r="AS949" s="5"/>
      <c r="AT949" s="5"/>
      <c r="AU949" s="5"/>
      <c r="AV949" s="5"/>
      <c r="AW949" s="5"/>
      <c r="AX949" s="5"/>
      <c r="AY949" s="5"/>
      <c r="AZ949" s="5"/>
      <c r="BA949" s="5"/>
      <c r="BB949" s="5"/>
      <c r="BC949" s="5"/>
      <c r="BD949" s="5"/>
      <c r="BE949" s="5"/>
      <c r="BF949" s="5"/>
      <c r="BG949" s="5"/>
      <c r="BH949" s="5"/>
      <c r="BI949" s="5"/>
      <c r="BJ949" s="5"/>
      <c r="BK949" s="5"/>
      <c r="BL949" s="5"/>
      <c r="BM949" s="5"/>
      <c r="BN949" s="5"/>
      <c r="BO949" s="5"/>
      <c r="BP949" s="5"/>
      <c r="BQ949" s="5"/>
      <c r="BR949" s="5"/>
      <c r="BS949" s="5"/>
      <c r="BT949" s="5"/>
      <c r="BU949" s="5"/>
      <c r="BV949" s="5"/>
      <c r="BW949" s="5"/>
      <c r="BX949" s="5"/>
      <c r="BY949" s="5"/>
      <c r="BZ949" s="5"/>
      <c r="CA949" s="5"/>
      <c r="CB949" s="5"/>
      <c r="CC949" s="5"/>
      <c r="CD949" s="5"/>
      <c r="CE949" s="5"/>
      <c r="CF949" s="5"/>
      <c r="CG949" s="5"/>
      <c r="CH949" s="5"/>
      <c r="CI949" s="5"/>
      <c r="CJ949" s="5"/>
      <c r="CK949" s="5"/>
      <c r="CL949" s="5"/>
      <c r="CM949" s="5"/>
      <c r="CN949" s="5"/>
      <c r="CO949" s="5"/>
      <c r="CP949" s="5"/>
      <c r="CQ949" s="5"/>
      <c r="CR949" s="5"/>
      <c r="CS949" s="5"/>
      <c r="CT949" s="5"/>
      <c r="CU949" s="5"/>
      <c r="CV949" s="5"/>
      <c r="CW949" s="5"/>
      <c r="CX949" s="5"/>
      <c r="CY949" s="5"/>
      <c r="CZ949" s="5"/>
      <c r="DA949" s="5"/>
      <c r="DB949" s="5"/>
      <c r="DC949" s="5"/>
      <c r="DD949" s="5"/>
      <c r="DE949" s="5"/>
      <c r="DF949" s="5"/>
      <c r="DG949" s="5"/>
      <c r="DH949" s="5"/>
      <c r="DI949" s="5"/>
      <c r="DJ949" s="5"/>
      <c r="DK949" s="5"/>
      <c r="DL949" s="5"/>
      <c r="DM949" s="5"/>
      <c r="DN949" s="5"/>
      <c r="DO949" s="5"/>
      <c r="DP949" s="5"/>
      <c r="DQ949" s="5"/>
      <c r="DR949" s="5"/>
      <c r="DS949" s="5"/>
      <c r="DT949" s="5"/>
      <c r="DU949" s="5"/>
    </row>
    <row r="950">
      <c r="A950" s="5"/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5"/>
      <c r="AI950" s="5"/>
      <c r="AJ950" s="5"/>
      <c r="AK950" s="5"/>
      <c r="AL950" s="5"/>
      <c r="AM950" s="5"/>
      <c r="AN950" s="5"/>
      <c r="AO950" s="5"/>
      <c r="AP950" s="5"/>
      <c r="AQ950" s="5"/>
      <c r="AR950" s="5"/>
      <c r="AS950" s="5"/>
      <c r="AT950" s="5"/>
      <c r="AU950" s="5"/>
      <c r="AV950" s="5"/>
      <c r="AW950" s="5"/>
      <c r="AX950" s="5"/>
      <c r="AY950" s="5"/>
      <c r="AZ950" s="5"/>
      <c r="BA950" s="5"/>
      <c r="BB950" s="5"/>
      <c r="BC950" s="5"/>
      <c r="BD950" s="5"/>
      <c r="BE950" s="5"/>
      <c r="BF950" s="5"/>
      <c r="BG950" s="5"/>
      <c r="BH950" s="5"/>
      <c r="BI950" s="5"/>
      <c r="BJ950" s="5"/>
      <c r="BK950" s="5"/>
      <c r="BL950" s="5"/>
      <c r="BM950" s="5"/>
      <c r="BN950" s="5"/>
      <c r="BO950" s="5"/>
      <c r="BP950" s="5"/>
      <c r="BQ950" s="5"/>
      <c r="BR950" s="5"/>
      <c r="BS950" s="5"/>
      <c r="BT950" s="5"/>
      <c r="BU950" s="5"/>
      <c r="BV950" s="5"/>
      <c r="BW950" s="5"/>
      <c r="BX950" s="5"/>
      <c r="BY950" s="5"/>
      <c r="BZ950" s="5"/>
      <c r="CA950" s="5"/>
      <c r="CB950" s="5"/>
      <c r="CC950" s="5"/>
      <c r="CD950" s="5"/>
      <c r="CE950" s="5"/>
      <c r="CF950" s="5"/>
      <c r="CG950" s="5"/>
      <c r="CH950" s="5"/>
      <c r="CI950" s="5"/>
      <c r="CJ950" s="5"/>
      <c r="CK950" s="5"/>
      <c r="CL950" s="5"/>
      <c r="CM950" s="5"/>
      <c r="CN950" s="5"/>
      <c r="CO950" s="5"/>
      <c r="CP950" s="5"/>
      <c r="CQ950" s="5"/>
      <c r="CR950" s="5"/>
      <c r="CS950" s="5"/>
      <c r="CT950" s="5"/>
      <c r="CU950" s="5"/>
      <c r="CV950" s="5"/>
      <c r="CW950" s="5"/>
      <c r="CX950" s="5"/>
      <c r="CY950" s="5"/>
      <c r="CZ950" s="5"/>
      <c r="DA950" s="5"/>
      <c r="DB950" s="5"/>
      <c r="DC950" s="5"/>
      <c r="DD950" s="5"/>
      <c r="DE950" s="5"/>
      <c r="DF950" s="5"/>
      <c r="DG950" s="5"/>
      <c r="DH950" s="5"/>
      <c r="DI950" s="5"/>
      <c r="DJ950" s="5"/>
      <c r="DK950" s="5"/>
      <c r="DL950" s="5"/>
      <c r="DM950" s="5"/>
      <c r="DN950" s="5"/>
      <c r="DO950" s="5"/>
      <c r="DP950" s="5"/>
      <c r="DQ950" s="5"/>
      <c r="DR950" s="5"/>
      <c r="DS950" s="5"/>
      <c r="DT950" s="5"/>
      <c r="DU950" s="5"/>
    </row>
    <row r="951">
      <c r="A951" s="5"/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5"/>
      <c r="AI951" s="5"/>
      <c r="AJ951" s="5"/>
      <c r="AK951" s="5"/>
      <c r="AL951" s="5"/>
      <c r="AM951" s="5"/>
      <c r="AN951" s="5"/>
      <c r="AO951" s="5"/>
      <c r="AP951" s="5"/>
      <c r="AQ951" s="5"/>
      <c r="AR951" s="5"/>
      <c r="AS951" s="5"/>
      <c r="AT951" s="5"/>
      <c r="AU951" s="5"/>
      <c r="AV951" s="5"/>
      <c r="AW951" s="5"/>
      <c r="AX951" s="5"/>
      <c r="AY951" s="5"/>
      <c r="AZ951" s="5"/>
      <c r="BA951" s="5"/>
      <c r="BB951" s="5"/>
      <c r="BC951" s="5"/>
      <c r="BD951" s="5"/>
      <c r="BE951" s="5"/>
      <c r="BF951" s="5"/>
      <c r="BG951" s="5"/>
      <c r="BH951" s="5"/>
      <c r="BI951" s="5"/>
      <c r="BJ951" s="5"/>
      <c r="BK951" s="5"/>
      <c r="BL951" s="5"/>
      <c r="BM951" s="5"/>
      <c r="BN951" s="5"/>
      <c r="BO951" s="5"/>
      <c r="BP951" s="5"/>
      <c r="BQ951" s="5"/>
      <c r="BR951" s="5"/>
      <c r="BS951" s="5"/>
      <c r="BT951" s="5"/>
      <c r="BU951" s="5"/>
      <c r="BV951" s="5"/>
      <c r="BW951" s="5"/>
      <c r="BX951" s="5"/>
      <c r="BY951" s="5"/>
      <c r="BZ951" s="5"/>
      <c r="CA951" s="5"/>
      <c r="CB951" s="5"/>
      <c r="CC951" s="5"/>
      <c r="CD951" s="5"/>
      <c r="CE951" s="5"/>
      <c r="CF951" s="5"/>
      <c r="CG951" s="5"/>
      <c r="CH951" s="5"/>
      <c r="CI951" s="5"/>
      <c r="CJ951" s="5"/>
      <c r="CK951" s="5"/>
      <c r="CL951" s="5"/>
      <c r="CM951" s="5"/>
      <c r="CN951" s="5"/>
      <c r="CO951" s="5"/>
      <c r="CP951" s="5"/>
      <c r="CQ951" s="5"/>
      <c r="CR951" s="5"/>
      <c r="CS951" s="5"/>
      <c r="CT951" s="5"/>
      <c r="CU951" s="5"/>
      <c r="CV951" s="5"/>
      <c r="CW951" s="5"/>
      <c r="CX951" s="5"/>
      <c r="CY951" s="5"/>
      <c r="CZ951" s="5"/>
      <c r="DA951" s="5"/>
      <c r="DB951" s="5"/>
      <c r="DC951" s="5"/>
      <c r="DD951" s="5"/>
      <c r="DE951" s="5"/>
      <c r="DF951" s="5"/>
      <c r="DG951" s="5"/>
      <c r="DH951" s="5"/>
      <c r="DI951" s="5"/>
      <c r="DJ951" s="5"/>
      <c r="DK951" s="5"/>
      <c r="DL951" s="5"/>
      <c r="DM951" s="5"/>
      <c r="DN951" s="5"/>
      <c r="DO951" s="5"/>
      <c r="DP951" s="5"/>
      <c r="DQ951" s="5"/>
      <c r="DR951" s="5"/>
      <c r="DS951" s="5"/>
      <c r="DT951" s="5"/>
      <c r="DU951" s="5"/>
    </row>
    <row r="952">
      <c r="A952" s="5"/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5"/>
      <c r="AI952" s="5"/>
      <c r="AJ952" s="5"/>
      <c r="AK952" s="5"/>
      <c r="AL952" s="5"/>
      <c r="AM952" s="5"/>
      <c r="AN952" s="5"/>
      <c r="AO952" s="5"/>
      <c r="AP952" s="5"/>
      <c r="AQ952" s="5"/>
      <c r="AR952" s="5"/>
      <c r="AS952" s="5"/>
      <c r="AT952" s="5"/>
      <c r="AU952" s="5"/>
      <c r="AV952" s="5"/>
      <c r="AW952" s="5"/>
      <c r="AX952" s="5"/>
      <c r="AY952" s="5"/>
      <c r="AZ952" s="5"/>
      <c r="BA952" s="5"/>
      <c r="BB952" s="5"/>
      <c r="BC952" s="5"/>
      <c r="BD952" s="5"/>
      <c r="BE952" s="5"/>
      <c r="BF952" s="5"/>
      <c r="BG952" s="5"/>
      <c r="BH952" s="5"/>
      <c r="BI952" s="5"/>
      <c r="BJ952" s="5"/>
      <c r="BK952" s="5"/>
      <c r="BL952" s="5"/>
      <c r="BM952" s="5"/>
      <c r="BN952" s="5"/>
      <c r="BO952" s="5"/>
      <c r="BP952" s="5"/>
      <c r="BQ952" s="5"/>
      <c r="BR952" s="5"/>
      <c r="BS952" s="5"/>
      <c r="BT952" s="5"/>
      <c r="BU952" s="5"/>
      <c r="BV952" s="5"/>
      <c r="BW952" s="5"/>
      <c r="BX952" s="5"/>
      <c r="BY952" s="5"/>
      <c r="BZ952" s="5"/>
      <c r="CA952" s="5"/>
      <c r="CB952" s="5"/>
      <c r="CC952" s="5"/>
      <c r="CD952" s="5"/>
      <c r="CE952" s="5"/>
      <c r="CF952" s="5"/>
      <c r="CG952" s="5"/>
      <c r="CH952" s="5"/>
      <c r="CI952" s="5"/>
      <c r="CJ952" s="5"/>
      <c r="CK952" s="5"/>
      <c r="CL952" s="5"/>
      <c r="CM952" s="5"/>
      <c r="CN952" s="5"/>
      <c r="CO952" s="5"/>
      <c r="CP952" s="5"/>
      <c r="CQ952" s="5"/>
      <c r="CR952" s="5"/>
      <c r="CS952" s="5"/>
      <c r="CT952" s="5"/>
      <c r="CU952" s="5"/>
      <c r="CV952" s="5"/>
      <c r="CW952" s="5"/>
      <c r="CX952" s="5"/>
      <c r="CY952" s="5"/>
      <c r="CZ952" s="5"/>
      <c r="DA952" s="5"/>
      <c r="DB952" s="5"/>
      <c r="DC952" s="5"/>
      <c r="DD952" s="5"/>
      <c r="DE952" s="5"/>
      <c r="DF952" s="5"/>
      <c r="DG952" s="5"/>
      <c r="DH952" s="5"/>
      <c r="DI952" s="5"/>
      <c r="DJ952" s="5"/>
      <c r="DK952" s="5"/>
      <c r="DL952" s="5"/>
      <c r="DM952" s="5"/>
      <c r="DN952" s="5"/>
      <c r="DO952" s="5"/>
      <c r="DP952" s="5"/>
      <c r="DQ952" s="5"/>
      <c r="DR952" s="5"/>
      <c r="DS952" s="5"/>
      <c r="DT952" s="5"/>
      <c r="DU952" s="5"/>
    </row>
    <row r="953">
      <c r="A953" s="5"/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5"/>
      <c r="AI953" s="5"/>
      <c r="AJ953" s="5"/>
      <c r="AK953" s="5"/>
      <c r="AL953" s="5"/>
      <c r="AM953" s="5"/>
      <c r="AN953" s="5"/>
      <c r="AO953" s="5"/>
      <c r="AP953" s="5"/>
      <c r="AQ953" s="5"/>
      <c r="AR953" s="5"/>
      <c r="AS953" s="5"/>
      <c r="AT953" s="5"/>
      <c r="AU953" s="5"/>
      <c r="AV953" s="5"/>
      <c r="AW953" s="5"/>
      <c r="AX953" s="5"/>
      <c r="AY953" s="5"/>
      <c r="AZ953" s="5"/>
      <c r="BA953" s="5"/>
      <c r="BB953" s="5"/>
      <c r="BC953" s="5"/>
      <c r="BD953" s="5"/>
      <c r="BE953" s="5"/>
      <c r="BF953" s="5"/>
      <c r="BG953" s="5"/>
      <c r="BH953" s="5"/>
      <c r="BI953" s="5"/>
      <c r="BJ953" s="5"/>
      <c r="BK953" s="5"/>
      <c r="BL953" s="5"/>
      <c r="BM953" s="5"/>
      <c r="BN953" s="5"/>
      <c r="BO953" s="5"/>
      <c r="BP953" s="5"/>
      <c r="BQ953" s="5"/>
      <c r="BR953" s="5"/>
      <c r="BS953" s="5"/>
      <c r="BT953" s="5"/>
      <c r="BU953" s="5"/>
      <c r="BV953" s="5"/>
      <c r="BW953" s="5"/>
      <c r="BX953" s="5"/>
      <c r="BY953" s="5"/>
      <c r="BZ953" s="5"/>
      <c r="CA953" s="5"/>
      <c r="CB953" s="5"/>
      <c r="CC953" s="5"/>
      <c r="CD953" s="5"/>
      <c r="CE953" s="5"/>
      <c r="CF953" s="5"/>
      <c r="CG953" s="5"/>
      <c r="CH953" s="5"/>
      <c r="CI953" s="5"/>
      <c r="CJ953" s="5"/>
      <c r="CK953" s="5"/>
      <c r="CL953" s="5"/>
      <c r="CM953" s="5"/>
      <c r="CN953" s="5"/>
      <c r="CO953" s="5"/>
      <c r="CP953" s="5"/>
      <c r="CQ953" s="5"/>
      <c r="CR953" s="5"/>
      <c r="CS953" s="5"/>
      <c r="CT953" s="5"/>
      <c r="CU953" s="5"/>
      <c r="CV953" s="5"/>
      <c r="CW953" s="5"/>
      <c r="CX953" s="5"/>
      <c r="CY953" s="5"/>
      <c r="CZ953" s="5"/>
      <c r="DA953" s="5"/>
      <c r="DB953" s="5"/>
      <c r="DC953" s="5"/>
      <c r="DD953" s="5"/>
      <c r="DE953" s="5"/>
      <c r="DF953" s="5"/>
      <c r="DG953" s="5"/>
      <c r="DH953" s="5"/>
      <c r="DI953" s="5"/>
      <c r="DJ953" s="5"/>
      <c r="DK953" s="5"/>
      <c r="DL953" s="5"/>
      <c r="DM953" s="5"/>
      <c r="DN953" s="5"/>
      <c r="DO953" s="5"/>
      <c r="DP953" s="5"/>
      <c r="DQ953" s="5"/>
      <c r="DR953" s="5"/>
      <c r="DS953" s="5"/>
      <c r="DT953" s="5"/>
      <c r="DU953" s="5"/>
    </row>
    <row r="954">
      <c r="A954" s="5"/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5"/>
      <c r="AI954" s="5"/>
      <c r="AJ954" s="5"/>
      <c r="AK954" s="5"/>
      <c r="AL954" s="5"/>
      <c r="AM954" s="5"/>
      <c r="AN954" s="5"/>
      <c r="AO954" s="5"/>
      <c r="AP954" s="5"/>
      <c r="AQ954" s="5"/>
      <c r="AR954" s="5"/>
      <c r="AS954" s="5"/>
      <c r="AT954" s="5"/>
      <c r="AU954" s="5"/>
      <c r="AV954" s="5"/>
      <c r="AW954" s="5"/>
      <c r="AX954" s="5"/>
      <c r="AY954" s="5"/>
      <c r="AZ954" s="5"/>
      <c r="BA954" s="5"/>
      <c r="BB954" s="5"/>
      <c r="BC954" s="5"/>
      <c r="BD954" s="5"/>
      <c r="BE954" s="5"/>
      <c r="BF954" s="5"/>
      <c r="BG954" s="5"/>
      <c r="BH954" s="5"/>
      <c r="BI954" s="5"/>
      <c r="BJ954" s="5"/>
      <c r="BK954" s="5"/>
      <c r="BL954" s="5"/>
      <c r="BM954" s="5"/>
      <c r="BN954" s="5"/>
      <c r="BO954" s="5"/>
      <c r="BP954" s="5"/>
      <c r="BQ954" s="5"/>
      <c r="BR954" s="5"/>
      <c r="BS954" s="5"/>
      <c r="BT954" s="5"/>
      <c r="BU954" s="5"/>
      <c r="BV954" s="5"/>
      <c r="BW954" s="5"/>
      <c r="BX954" s="5"/>
      <c r="BY954" s="5"/>
      <c r="BZ954" s="5"/>
      <c r="CA954" s="5"/>
      <c r="CB954" s="5"/>
      <c r="CC954" s="5"/>
      <c r="CD954" s="5"/>
      <c r="CE954" s="5"/>
      <c r="CF954" s="5"/>
      <c r="CG954" s="5"/>
      <c r="CH954" s="5"/>
      <c r="CI954" s="5"/>
      <c r="CJ954" s="5"/>
      <c r="CK954" s="5"/>
      <c r="CL954" s="5"/>
      <c r="CM954" s="5"/>
      <c r="CN954" s="5"/>
      <c r="CO954" s="5"/>
      <c r="CP954" s="5"/>
      <c r="CQ954" s="5"/>
      <c r="CR954" s="5"/>
      <c r="CS954" s="5"/>
      <c r="CT954" s="5"/>
      <c r="CU954" s="5"/>
      <c r="CV954" s="5"/>
      <c r="CW954" s="5"/>
      <c r="CX954" s="5"/>
      <c r="CY954" s="5"/>
      <c r="CZ954" s="5"/>
      <c r="DA954" s="5"/>
      <c r="DB954" s="5"/>
      <c r="DC954" s="5"/>
      <c r="DD954" s="5"/>
      <c r="DE954" s="5"/>
      <c r="DF954" s="5"/>
      <c r="DG954" s="5"/>
      <c r="DH954" s="5"/>
      <c r="DI954" s="5"/>
      <c r="DJ954" s="5"/>
      <c r="DK954" s="5"/>
      <c r="DL954" s="5"/>
      <c r="DM954" s="5"/>
      <c r="DN954" s="5"/>
      <c r="DO954" s="5"/>
      <c r="DP954" s="5"/>
      <c r="DQ954" s="5"/>
      <c r="DR954" s="5"/>
      <c r="DS954" s="5"/>
      <c r="DT954" s="5"/>
      <c r="DU954" s="5"/>
    </row>
    <row r="955">
      <c r="A955" s="5"/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5"/>
      <c r="AI955" s="5"/>
      <c r="AJ955" s="5"/>
      <c r="AK955" s="5"/>
      <c r="AL955" s="5"/>
      <c r="AM955" s="5"/>
      <c r="AN955" s="5"/>
      <c r="AO955" s="5"/>
      <c r="AP955" s="5"/>
      <c r="AQ955" s="5"/>
      <c r="AR955" s="5"/>
      <c r="AS955" s="5"/>
      <c r="AT955" s="5"/>
      <c r="AU955" s="5"/>
      <c r="AV955" s="5"/>
      <c r="AW955" s="5"/>
      <c r="AX955" s="5"/>
      <c r="AY955" s="5"/>
      <c r="AZ955" s="5"/>
      <c r="BA955" s="5"/>
      <c r="BB955" s="5"/>
      <c r="BC955" s="5"/>
      <c r="BD955" s="5"/>
      <c r="BE955" s="5"/>
      <c r="BF955" s="5"/>
      <c r="BG955" s="5"/>
      <c r="BH955" s="5"/>
      <c r="BI955" s="5"/>
      <c r="BJ955" s="5"/>
      <c r="BK955" s="5"/>
      <c r="BL955" s="5"/>
      <c r="BM955" s="5"/>
      <c r="BN955" s="5"/>
      <c r="BO955" s="5"/>
      <c r="BP955" s="5"/>
      <c r="BQ955" s="5"/>
      <c r="BR955" s="5"/>
      <c r="BS955" s="5"/>
      <c r="BT955" s="5"/>
      <c r="BU955" s="5"/>
      <c r="BV955" s="5"/>
      <c r="BW955" s="5"/>
      <c r="BX955" s="5"/>
      <c r="BY955" s="5"/>
      <c r="BZ955" s="5"/>
      <c r="CA955" s="5"/>
      <c r="CB955" s="5"/>
      <c r="CC955" s="5"/>
      <c r="CD955" s="5"/>
      <c r="CE955" s="5"/>
      <c r="CF955" s="5"/>
      <c r="CG955" s="5"/>
      <c r="CH955" s="5"/>
      <c r="CI955" s="5"/>
      <c r="CJ955" s="5"/>
      <c r="CK955" s="5"/>
      <c r="CL955" s="5"/>
      <c r="CM955" s="5"/>
      <c r="CN955" s="5"/>
      <c r="CO955" s="5"/>
      <c r="CP955" s="5"/>
      <c r="CQ955" s="5"/>
      <c r="CR955" s="5"/>
      <c r="CS955" s="5"/>
      <c r="CT955" s="5"/>
      <c r="CU955" s="5"/>
      <c r="CV955" s="5"/>
      <c r="CW955" s="5"/>
      <c r="CX955" s="5"/>
      <c r="CY955" s="5"/>
      <c r="CZ955" s="5"/>
      <c r="DA955" s="5"/>
      <c r="DB955" s="5"/>
      <c r="DC955" s="5"/>
      <c r="DD955" s="5"/>
      <c r="DE955" s="5"/>
      <c r="DF955" s="5"/>
      <c r="DG955" s="5"/>
      <c r="DH955" s="5"/>
      <c r="DI955" s="5"/>
      <c r="DJ955" s="5"/>
      <c r="DK955" s="5"/>
      <c r="DL955" s="5"/>
      <c r="DM955" s="5"/>
      <c r="DN955" s="5"/>
      <c r="DO955" s="5"/>
      <c r="DP955" s="5"/>
      <c r="DQ955" s="5"/>
      <c r="DR955" s="5"/>
      <c r="DS955" s="5"/>
      <c r="DT955" s="5"/>
      <c r="DU955" s="5"/>
    </row>
    <row r="956">
      <c r="A956" s="5"/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5"/>
      <c r="AI956" s="5"/>
      <c r="AJ956" s="5"/>
      <c r="AK956" s="5"/>
      <c r="AL956" s="5"/>
      <c r="AM956" s="5"/>
      <c r="AN956" s="5"/>
      <c r="AO956" s="5"/>
      <c r="AP956" s="5"/>
      <c r="AQ956" s="5"/>
      <c r="AR956" s="5"/>
      <c r="AS956" s="5"/>
      <c r="AT956" s="5"/>
      <c r="AU956" s="5"/>
      <c r="AV956" s="5"/>
      <c r="AW956" s="5"/>
      <c r="AX956" s="5"/>
      <c r="AY956" s="5"/>
      <c r="AZ956" s="5"/>
      <c r="BA956" s="5"/>
      <c r="BB956" s="5"/>
      <c r="BC956" s="5"/>
      <c r="BD956" s="5"/>
      <c r="BE956" s="5"/>
      <c r="BF956" s="5"/>
      <c r="BG956" s="5"/>
      <c r="BH956" s="5"/>
      <c r="BI956" s="5"/>
      <c r="BJ956" s="5"/>
      <c r="BK956" s="5"/>
      <c r="BL956" s="5"/>
      <c r="BM956" s="5"/>
      <c r="BN956" s="5"/>
      <c r="BO956" s="5"/>
      <c r="BP956" s="5"/>
      <c r="BQ956" s="5"/>
      <c r="BR956" s="5"/>
      <c r="BS956" s="5"/>
      <c r="BT956" s="5"/>
      <c r="BU956" s="5"/>
      <c r="BV956" s="5"/>
      <c r="BW956" s="5"/>
      <c r="BX956" s="5"/>
      <c r="BY956" s="5"/>
      <c r="BZ956" s="5"/>
      <c r="CA956" s="5"/>
      <c r="CB956" s="5"/>
      <c r="CC956" s="5"/>
      <c r="CD956" s="5"/>
      <c r="CE956" s="5"/>
      <c r="CF956" s="5"/>
      <c r="CG956" s="5"/>
      <c r="CH956" s="5"/>
      <c r="CI956" s="5"/>
      <c r="CJ956" s="5"/>
      <c r="CK956" s="5"/>
      <c r="CL956" s="5"/>
      <c r="CM956" s="5"/>
      <c r="CN956" s="5"/>
      <c r="CO956" s="5"/>
      <c r="CP956" s="5"/>
      <c r="CQ956" s="5"/>
      <c r="CR956" s="5"/>
      <c r="CS956" s="5"/>
      <c r="CT956" s="5"/>
      <c r="CU956" s="5"/>
      <c r="CV956" s="5"/>
      <c r="CW956" s="5"/>
      <c r="CX956" s="5"/>
      <c r="CY956" s="5"/>
      <c r="CZ956" s="5"/>
      <c r="DA956" s="5"/>
      <c r="DB956" s="5"/>
      <c r="DC956" s="5"/>
      <c r="DD956" s="5"/>
      <c r="DE956" s="5"/>
      <c r="DF956" s="5"/>
      <c r="DG956" s="5"/>
      <c r="DH956" s="5"/>
      <c r="DI956" s="5"/>
      <c r="DJ956" s="5"/>
      <c r="DK956" s="5"/>
      <c r="DL956" s="5"/>
      <c r="DM956" s="5"/>
      <c r="DN956" s="5"/>
      <c r="DO956" s="5"/>
      <c r="DP956" s="5"/>
      <c r="DQ956" s="5"/>
      <c r="DR956" s="5"/>
      <c r="DS956" s="5"/>
      <c r="DT956" s="5"/>
      <c r="DU956" s="5"/>
    </row>
    <row r="957">
      <c r="A957" s="5"/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5"/>
      <c r="AI957" s="5"/>
      <c r="AJ957" s="5"/>
      <c r="AK957" s="5"/>
      <c r="AL957" s="5"/>
      <c r="AM957" s="5"/>
      <c r="AN957" s="5"/>
      <c r="AO957" s="5"/>
      <c r="AP957" s="5"/>
      <c r="AQ957" s="5"/>
      <c r="AR957" s="5"/>
      <c r="AS957" s="5"/>
      <c r="AT957" s="5"/>
      <c r="AU957" s="5"/>
      <c r="AV957" s="5"/>
      <c r="AW957" s="5"/>
      <c r="AX957" s="5"/>
      <c r="AY957" s="5"/>
      <c r="AZ957" s="5"/>
      <c r="BA957" s="5"/>
      <c r="BB957" s="5"/>
      <c r="BC957" s="5"/>
      <c r="BD957" s="5"/>
      <c r="BE957" s="5"/>
      <c r="BF957" s="5"/>
      <c r="BG957" s="5"/>
      <c r="BH957" s="5"/>
      <c r="BI957" s="5"/>
      <c r="BJ957" s="5"/>
      <c r="BK957" s="5"/>
      <c r="BL957" s="5"/>
      <c r="BM957" s="5"/>
      <c r="BN957" s="5"/>
      <c r="BO957" s="5"/>
      <c r="BP957" s="5"/>
      <c r="BQ957" s="5"/>
      <c r="BR957" s="5"/>
      <c r="BS957" s="5"/>
      <c r="BT957" s="5"/>
      <c r="BU957" s="5"/>
      <c r="BV957" s="5"/>
      <c r="BW957" s="5"/>
      <c r="BX957" s="5"/>
      <c r="BY957" s="5"/>
      <c r="BZ957" s="5"/>
      <c r="CA957" s="5"/>
      <c r="CB957" s="5"/>
      <c r="CC957" s="5"/>
      <c r="CD957" s="5"/>
      <c r="CE957" s="5"/>
      <c r="CF957" s="5"/>
      <c r="CG957" s="5"/>
      <c r="CH957" s="5"/>
      <c r="CI957" s="5"/>
      <c r="CJ957" s="5"/>
      <c r="CK957" s="5"/>
      <c r="CL957" s="5"/>
      <c r="CM957" s="5"/>
      <c r="CN957" s="5"/>
      <c r="CO957" s="5"/>
      <c r="CP957" s="5"/>
      <c r="CQ957" s="5"/>
      <c r="CR957" s="5"/>
      <c r="CS957" s="5"/>
      <c r="CT957" s="5"/>
      <c r="CU957" s="5"/>
      <c r="CV957" s="5"/>
      <c r="CW957" s="5"/>
      <c r="CX957" s="5"/>
      <c r="CY957" s="5"/>
      <c r="CZ957" s="5"/>
      <c r="DA957" s="5"/>
      <c r="DB957" s="5"/>
      <c r="DC957" s="5"/>
      <c r="DD957" s="5"/>
      <c r="DE957" s="5"/>
      <c r="DF957" s="5"/>
      <c r="DG957" s="5"/>
      <c r="DH957" s="5"/>
      <c r="DI957" s="5"/>
      <c r="DJ957" s="5"/>
      <c r="DK957" s="5"/>
      <c r="DL957" s="5"/>
      <c r="DM957" s="5"/>
      <c r="DN957" s="5"/>
      <c r="DO957" s="5"/>
      <c r="DP957" s="5"/>
      <c r="DQ957" s="5"/>
      <c r="DR957" s="5"/>
      <c r="DS957" s="5"/>
      <c r="DT957" s="5"/>
      <c r="DU957" s="5"/>
    </row>
    <row r="958">
      <c r="A958" s="5"/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5"/>
      <c r="AI958" s="5"/>
      <c r="AJ958" s="5"/>
      <c r="AK958" s="5"/>
      <c r="AL958" s="5"/>
      <c r="AM958" s="5"/>
      <c r="AN958" s="5"/>
      <c r="AO958" s="5"/>
      <c r="AP958" s="5"/>
      <c r="AQ958" s="5"/>
      <c r="AR958" s="5"/>
      <c r="AS958" s="5"/>
      <c r="AT958" s="5"/>
      <c r="AU958" s="5"/>
      <c r="AV958" s="5"/>
      <c r="AW958" s="5"/>
      <c r="AX958" s="5"/>
      <c r="AY958" s="5"/>
      <c r="AZ958" s="5"/>
      <c r="BA958" s="5"/>
      <c r="BB958" s="5"/>
      <c r="BC958" s="5"/>
      <c r="BD958" s="5"/>
      <c r="BE958" s="5"/>
      <c r="BF958" s="5"/>
      <c r="BG958" s="5"/>
      <c r="BH958" s="5"/>
      <c r="BI958" s="5"/>
      <c r="BJ958" s="5"/>
      <c r="BK958" s="5"/>
      <c r="BL958" s="5"/>
      <c r="BM958" s="5"/>
      <c r="BN958" s="5"/>
      <c r="BO958" s="5"/>
      <c r="BP958" s="5"/>
      <c r="BQ958" s="5"/>
      <c r="BR958" s="5"/>
      <c r="BS958" s="5"/>
      <c r="BT958" s="5"/>
      <c r="BU958" s="5"/>
      <c r="BV958" s="5"/>
      <c r="BW958" s="5"/>
      <c r="BX958" s="5"/>
      <c r="BY958" s="5"/>
      <c r="BZ958" s="5"/>
      <c r="CA958" s="5"/>
      <c r="CB958" s="5"/>
      <c r="CC958" s="5"/>
      <c r="CD958" s="5"/>
      <c r="CE958" s="5"/>
      <c r="CF958" s="5"/>
      <c r="CG958" s="5"/>
      <c r="CH958" s="5"/>
      <c r="CI958" s="5"/>
      <c r="CJ958" s="5"/>
      <c r="CK958" s="5"/>
      <c r="CL958" s="5"/>
      <c r="CM958" s="5"/>
      <c r="CN958" s="5"/>
      <c r="CO958" s="5"/>
      <c r="CP958" s="5"/>
      <c r="CQ958" s="5"/>
      <c r="CR958" s="5"/>
      <c r="CS958" s="5"/>
      <c r="CT958" s="5"/>
      <c r="CU958" s="5"/>
      <c r="CV958" s="5"/>
      <c r="CW958" s="5"/>
      <c r="CX958" s="5"/>
      <c r="CY958" s="5"/>
      <c r="CZ958" s="5"/>
      <c r="DA958" s="5"/>
      <c r="DB958" s="5"/>
      <c r="DC958" s="5"/>
      <c r="DD958" s="5"/>
      <c r="DE958" s="5"/>
      <c r="DF958" s="5"/>
      <c r="DG958" s="5"/>
      <c r="DH958" s="5"/>
      <c r="DI958" s="5"/>
      <c r="DJ958" s="5"/>
      <c r="DK958" s="5"/>
      <c r="DL958" s="5"/>
      <c r="DM958" s="5"/>
      <c r="DN958" s="5"/>
      <c r="DO958" s="5"/>
      <c r="DP958" s="5"/>
      <c r="DQ958" s="5"/>
      <c r="DR958" s="5"/>
      <c r="DS958" s="5"/>
      <c r="DT958" s="5"/>
      <c r="DU958" s="5"/>
    </row>
    <row r="959">
      <c r="A959" s="5"/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5"/>
      <c r="AI959" s="5"/>
      <c r="AJ959" s="5"/>
      <c r="AK959" s="5"/>
      <c r="AL959" s="5"/>
      <c r="AM959" s="5"/>
      <c r="AN959" s="5"/>
      <c r="AO959" s="5"/>
      <c r="AP959" s="5"/>
      <c r="AQ959" s="5"/>
      <c r="AR959" s="5"/>
      <c r="AS959" s="5"/>
      <c r="AT959" s="5"/>
      <c r="AU959" s="5"/>
      <c r="AV959" s="5"/>
      <c r="AW959" s="5"/>
      <c r="AX959" s="5"/>
      <c r="AY959" s="5"/>
      <c r="AZ959" s="5"/>
      <c r="BA959" s="5"/>
      <c r="BB959" s="5"/>
      <c r="BC959" s="5"/>
      <c r="BD959" s="5"/>
      <c r="BE959" s="5"/>
      <c r="BF959" s="5"/>
      <c r="BG959" s="5"/>
      <c r="BH959" s="5"/>
      <c r="BI959" s="5"/>
      <c r="BJ959" s="5"/>
      <c r="BK959" s="5"/>
      <c r="BL959" s="5"/>
      <c r="BM959" s="5"/>
      <c r="BN959" s="5"/>
      <c r="BO959" s="5"/>
      <c r="BP959" s="5"/>
      <c r="BQ959" s="5"/>
      <c r="BR959" s="5"/>
      <c r="BS959" s="5"/>
      <c r="BT959" s="5"/>
      <c r="BU959" s="5"/>
      <c r="BV959" s="5"/>
      <c r="BW959" s="5"/>
      <c r="BX959" s="5"/>
      <c r="BY959" s="5"/>
      <c r="BZ959" s="5"/>
      <c r="CA959" s="5"/>
      <c r="CB959" s="5"/>
      <c r="CC959" s="5"/>
      <c r="CD959" s="5"/>
      <c r="CE959" s="5"/>
      <c r="CF959" s="5"/>
      <c r="CG959" s="5"/>
      <c r="CH959" s="5"/>
      <c r="CI959" s="5"/>
      <c r="CJ959" s="5"/>
      <c r="CK959" s="5"/>
      <c r="CL959" s="5"/>
      <c r="CM959" s="5"/>
      <c r="CN959" s="5"/>
      <c r="CO959" s="5"/>
      <c r="CP959" s="5"/>
      <c r="CQ959" s="5"/>
      <c r="CR959" s="5"/>
      <c r="CS959" s="5"/>
      <c r="CT959" s="5"/>
      <c r="CU959" s="5"/>
      <c r="CV959" s="5"/>
      <c r="CW959" s="5"/>
      <c r="CX959" s="5"/>
      <c r="CY959" s="5"/>
      <c r="CZ959" s="5"/>
      <c r="DA959" s="5"/>
      <c r="DB959" s="5"/>
      <c r="DC959" s="5"/>
      <c r="DD959" s="5"/>
      <c r="DE959" s="5"/>
      <c r="DF959" s="5"/>
      <c r="DG959" s="5"/>
      <c r="DH959" s="5"/>
      <c r="DI959" s="5"/>
      <c r="DJ959" s="5"/>
      <c r="DK959" s="5"/>
      <c r="DL959" s="5"/>
      <c r="DM959" s="5"/>
      <c r="DN959" s="5"/>
      <c r="DO959" s="5"/>
      <c r="DP959" s="5"/>
      <c r="DQ959" s="5"/>
      <c r="DR959" s="5"/>
      <c r="DS959" s="5"/>
      <c r="DT959" s="5"/>
      <c r="DU959" s="5"/>
    </row>
    <row r="960">
      <c r="A960" s="5"/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5"/>
      <c r="AI960" s="5"/>
      <c r="AJ960" s="5"/>
      <c r="AK960" s="5"/>
      <c r="AL960" s="5"/>
      <c r="AM960" s="5"/>
      <c r="AN960" s="5"/>
      <c r="AO960" s="5"/>
      <c r="AP960" s="5"/>
      <c r="AQ960" s="5"/>
      <c r="AR960" s="5"/>
      <c r="AS960" s="5"/>
      <c r="AT960" s="5"/>
      <c r="AU960" s="5"/>
      <c r="AV960" s="5"/>
      <c r="AW960" s="5"/>
      <c r="AX960" s="5"/>
      <c r="AY960" s="5"/>
      <c r="AZ960" s="5"/>
      <c r="BA960" s="5"/>
      <c r="BB960" s="5"/>
      <c r="BC960" s="5"/>
      <c r="BD960" s="5"/>
      <c r="BE960" s="5"/>
      <c r="BF960" s="5"/>
      <c r="BG960" s="5"/>
      <c r="BH960" s="5"/>
      <c r="BI960" s="5"/>
      <c r="BJ960" s="5"/>
      <c r="BK960" s="5"/>
      <c r="BL960" s="5"/>
      <c r="BM960" s="5"/>
      <c r="BN960" s="5"/>
      <c r="BO960" s="5"/>
      <c r="BP960" s="5"/>
      <c r="BQ960" s="5"/>
      <c r="BR960" s="5"/>
      <c r="BS960" s="5"/>
      <c r="BT960" s="5"/>
      <c r="BU960" s="5"/>
      <c r="BV960" s="5"/>
      <c r="BW960" s="5"/>
      <c r="BX960" s="5"/>
      <c r="BY960" s="5"/>
      <c r="BZ960" s="5"/>
      <c r="CA960" s="5"/>
      <c r="CB960" s="5"/>
      <c r="CC960" s="5"/>
      <c r="CD960" s="5"/>
      <c r="CE960" s="5"/>
      <c r="CF960" s="5"/>
      <c r="CG960" s="5"/>
      <c r="CH960" s="5"/>
      <c r="CI960" s="5"/>
      <c r="CJ960" s="5"/>
      <c r="CK960" s="5"/>
      <c r="CL960" s="5"/>
      <c r="CM960" s="5"/>
      <c r="CN960" s="5"/>
      <c r="CO960" s="5"/>
      <c r="CP960" s="5"/>
      <c r="CQ960" s="5"/>
      <c r="CR960" s="5"/>
      <c r="CS960" s="5"/>
      <c r="CT960" s="5"/>
      <c r="CU960" s="5"/>
      <c r="CV960" s="5"/>
      <c r="CW960" s="5"/>
      <c r="CX960" s="5"/>
      <c r="CY960" s="5"/>
      <c r="CZ960" s="5"/>
      <c r="DA960" s="5"/>
      <c r="DB960" s="5"/>
      <c r="DC960" s="5"/>
      <c r="DD960" s="5"/>
      <c r="DE960" s="5"/>
      <c r="DF960" s="5"/>
      <c r="DG960" s="5"/>
      <c r="DH960" s="5"/>
      <c r="DI960" s="5"/>
      <c r="DJ960" s="5"/>
      <c r="DK960" s="5"/>
      <c r="DL960" s="5"/>
      <c r="DM960" s="5"/>
      <c r="DN960" s="5"/>
      <c r="DO960" s="5"/>
      <c r="DP960" s="5"/>
      <c r="DQ960" s="5"/>
      <c r="DR960" s="5"/>
      <c r="DS960" s="5"/>
      <c r="DT960" s="5"/>
      <c r="DU960" s="5"/>
    </row>
    <row r="961">
      <c r="A961" s="5"/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5"/>
      <c r="AI961" s="5"/>
      <c r="AJ961" s="5"/>
      <c r="AK961" s="5"/>
      <c r="AL961" s="5"/>
      <c r="AM961" s="5"/>
      <c r="AN961" s="5"/>
      <c r="AO961" s="5"/>
      <c r="AP961" s="5"/>
      <c r="AQ961" s="5"/>
      <c r="AR961" s="5"/>
      <c r="AS961" s="5"/>
      <c r="AT961" s="5"/>
      <c r="AU961" s="5"/>
      <c r="AV961" s="5"/>
      <c r="AW961" s="5"/>
      <c r="AX961" s="5"/>
      <c r="AY961" s="5"/>
      <c r="AZ961" s="5"/>
      <c r="BA961" s="5"/>
      <c r="BB961" s="5"/>
      <c r="BC961" s="5"/>
      <c r="BD961" s="5"/>
      <c r="BE961" s="5"/>
      <c r="BF961" s="5"/>
      <c r="BG961" s="5"/>
      <c r="BH961" s="5"/>
      <c r="BI961" s="5"/>
      <c r="BJ961" s="5"/>
      <c r="BK961" s="5"/>
      <c r="BL961" s="5"/>
      <c r="BM961" s="5"/>
      <c r="BN961" s="5"/>
      <c r="BO961" s="5"/>
      <c r="BP961" s="5"/>
      <c r="BQ961" s="5"/>
      <c r="BR961" s="5"/>
      <c r="BS961" s="5"/>
      <c r="BT961" s="5"/>
      <c r="BU961" s="5"/>
      <c r="BV961" s="5"/>
      <c r="BW961" s="5"/>
      <c r="BX961" s="5"/>
      <c r="BY961" s="5"/>
      <c r="BZ961" s="5"/>
      <c r="CA961" s="5"/>
      <c r="CB961" s="5"/>
      <c r="CC961" s="5"/>
      <c r="CD961" s="5"/>
      <c r="CE961" s="5"/>
      <c r="CF961" s="5"/>
      <c r="CG961" s="5"/>
      <c r="CH961" s="5"/>
      <c r="CI961" s="5"/>
      <c r="CJ961" s="5"/>
      <c r="CK961" s="5"/>
      <c r="CL961" s="5"/>
      <c r="CM961" s="5"/>
      <c r="CN961" s="5"/>
      <c r="CO961" s="5"/>
      <c r="CP961" s="5"/>
      <c r="CQ961" s="5"/>
      <c r="CR961" s="5"/>
      <c r="CS961" s="5"/>
      <c r="CT961" s="5"/>
      <c r="CU961" s="5"/>
      <c r="CV961" s="5"/>
      <c r="CW961" s="5"/>
      <c r="CX961" s="5"/>
      <c r="CY961" s="5"/>
      <c r="CZ961" s="5"/>
      <c r="DA961" s="5"/>
      <c r="DB961" s="5"/>
      <c r="DC961" s="5"/>
      <c r="DD961" s="5"/>
      <c r="DE961" s="5"/>
      <c r="DF961" s="5"/>
      <c r="DG961" s="5"/>
      <c r="DH961" s="5"/>
      <c r="DI961" s="5"/>
      <c r="DJ961" s="5"/>
      <c r="DK961" s="5"/>
      <c r="DL961" s="5"/>
      <c r="DM961" s="5"/>
      <c r="DN961" s="5"/>
      <c r="DO961" s="5"/>
      <c r="DP961" s="5"/>
      <c r="DQ961" s="5"/>
      <c r="DR961" s="5"/>
      <c r="DS961" s="5"/>
      <c r="DT961" s="5"/>
      <c r="DU961" s="5"/>
    </row>
    <row r="962">
      <c r="A962" s="5"/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5"/>
      <c r="AI962" s="5"/>
      <c r="AJ962" s="5"/>
      <c r="AK962" s="5"/>
      <c r="AL962" s="5"/>
      <c r="AM962" s="5"/>
      <c r="AN962" s="5"/>
      <c r="AO962" s="5"/>
      <c r="AP962" s="5"/>
      <c r="AQ962" s="5"/>
      <c r="AR962" s="5"/>
      <c r="AS962" s="5"/>
      <c r="AT962" s="5"/>
      <c r="AU962" s="5"/>
      <c r="AV962" s="5"/>
      <c r="AW962" s="5"/>
      <c r="AX962" s="5"/>
      <c r="AY962" s="5"/>
      <c r="AZ962" s="5"/>
      <c r="BA962" s="5"/>
      <c r="BB962" s="5"/>
      <c r="BC962" s="5"/>
      <c r="BD962" s="5"/>
      <c r="BE962" s="5"/>
      <c r="BF962" s="5"/>
      <c r="BG962" s="5"/>
      <c r="BH962" s="5"/>
      <c r="BI962" s="5"/>
      <c r="BJ962" s="5"/>
      <c r="BK962" s="5"/>
      <c r="BL962" s="5"/>
      <c r="BM962" s="5"/>
      <c r="BN962" s="5"/>
      <c r="BO962" s="5"/>
      <c r="BP962" s="5"/>
      <c r="BQ962" s="5"/>
      <c r="BR962" s="5"/>
      <c r="BS962" s="5"/>
      <c r="BT962" s="5"/>
      <c r="BU962" s="5"/>
      <c r="BV962" s="5"/>
      <c r="BW962" s="5"/>
      <c r="BX962" s="5"/>
      <c r="BY962" s="5"/>
      <c r="BZ962" s="5"/>
      <c r="CA962" s="5"/>
      <c r="CB962" s="5"/>
      <c r="CC962" s="5"/>
      <c r="CD962" s="5"/>
      <c r="CE962" s="5"/>
      <c r="CF962" s="5"/>
      <c r="CG962" s="5"/>
      <c r="CH962" s="5"/>
      <c r="CI962" s="5"/>
      <c r="CJ962" s="5"/>
      <c r="CK962" s="5"/>
      <c r="CL962" s="5"/>
      <c r="CM962" s="5"/>
      <c r="CN962" s="5"/>
      <c r="CO962" s="5"/>
      <c r="CP962" s="5"/>
      <c r="CQ962" s="5"/>
      <c r="CR962" s="5"/>
      <c r="CS962" s="5"/>
      <c r="CT962" s="5"/>
      <c r="CU962" s="5"/>
      <c r="CV962" s="5"/>
      <c r="CW962" s="5"/>
      <c r="CX962" s="5"/>
      <c r="CY962" s="5"/>
      <c r="CZ962" s="5"/>
      <c r="DA962" s="5"/>
      <c r="DB962" s="5"/>
      <c r="DC962" s="5"/>
      <c r="DD962" s="5"/>
      <c r="DE962" s="5"/>
      <c r="DF962" s="5"/>
      <c r="DG962" s="5"/>
      <c r="DH962" s="5"/>
      <c r="DI962" s="5"/>
      <c r="DJ962" s="5"/>
      <c r="DK962" s="5"/>
      <c r="DL962" s="5"/>
      <c r="DM962" s="5"/>
      <c r="DN962" s="5"/>
      <c r="DO962" s="5"/>
      <c r="DP962" s="5"/>
      <c r="DQ962" s="5"/>
      <c r="DR962" s="5"/>
      <c r="DS962" s="5"/>
      <c r="DT962" s="5"/>
      <c r="DU962" s="5"/>
    </row>
    <row r="963">
      <c r="A963" s="5"/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5"/>
      <c r="AI963" s="5"/>
      <c r="AJ963" s="5"/>
      <c r="AK963" s="5"/>
      <c r="AL963" s="5"/>
      <c r="AM963" s="5"/>
      <c r="AN963" s="5"/>
      <c r="AO963" s="5"/>
      <c r="AP963" s="5"/>
      <c r="AQ963" s="5"/>
      <c r="AR963" s="5"/>
      <c r="AS963" s="5"/>
      <c r="AT963" s="5"/>
      <c r="AU963" s="5"/>
      <c r="AV963" s="5"/>
      <c r="AW963" s="5"/>
      <c r="AX963" s="5"/>
      <c r="AY963" s="5"/>
      <c r="AZ963" s="5"/>
      <c r="BA963" s="5"/>
      <c r="BB963" s="5"/>
      <c r="BC963" s="5"/>
      <c r="BD963" s="5"/>
      <c r="BE963" s="5"/>
      <c r="BF963" s="5"/>
      <c r="BG963" s="5"/>
      <c r="BH963" s="5"/>
      <c r="BI963" s="5"/>
      <c r="BJ963" s="5"/>
      <c r="BK963" s="5"/>
      <c r="BL963" s="5"/>
      <c r="BM963" s="5"/>
      <c r="BN963" s="5"/>
      <c r="BO963" s="5"/>
      <c r="BP963" s="5"/>
      <c r="BQ963" s="5"/>
      <c r="BR963" s="5"/>
      <c r="BS963" s="5"/>
      <c r="BT963" s="5"/>
      <c r="BU963" s="5"/>
      <c r="BV963" s="5"/>
      <c r="BW963" s="5"/>
      <c r="BX963" s="5"/>
      <c r="BY963" s="5"/>
      <c r="BZ963" s="5"/>
      <c r="CA963" s="5"/>
      <c r="CB963" s="5"/>
      <c r="CC963" s="5"/>
      <c r="CD963" s="5"/>
      <c r="CE963" s="5"/>
      <c r="CF963" s="5"/>
      <c r="CG963" s="5"/>
      <c r="CH963" s="5"/>
      <c r="CI963" s="5"/>
      <c r="CJ963" s="5"/>
      <c r="CK963" s="5"/>
      <c r="CL963" s="5"/>
      <c r="CM963" s="5"/>
      <c r="CN963" s="5"/>
      <c r="CO963" s="5"/>
      <c r="CP963" s="5"/>
      <c r="CQ963" s="5"/>
      <c r="CR963" s="5"/>
      <c r="CS963" s="5"/>
      <c r="CT963" s="5"/>
      <c r="CU963" s="5"/>
      <c r="CV963" s="5"/>
      <c r="CW963" s="5"/>
      <c r="CX963" s="5"/>
      <c r="CY963" s="5"/>
      <c r="CZ963" s="5"/>
      <c r="DA963" s="5"/>
      <c r="DB963" s="5"/>
      <c r="DC963" s="5"/>
      <c r="DD963" s="5"/>
      <c r="DE963" s="5"/>
      <c r="DF963" s="5"/>
      <c r="DG963" s="5"/>
      <c r="DH963" s="5"/>
      <c r="DI963" s="5"/>
      <c r="DJ963" s="5"/>
      <c r="DK963" s="5"/>
      <c r="DL963" s="5"/>
      <c r="DM963" s="5"/>
      <c r="DN963" s="5"/>
      <c r="DO963" s="5"/>
      <c r="DP963" s="5"/>
      <c r="DQ963" s="5"/>
      <c r="DR963" s="5"/>
      <c r="DS963" s="5"/>
      <c r="DT963" s="5"/>
      <c r="DU963" s="5"/>
    </row>
    <row r="964">
      <c r="A964" s="5"/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5"/>
      <c r="AI964" s="5"/>
      <c r="AJ964" s="5"/>
      <c r="AK964" s="5"/>
      <c r="AL964" s="5"/>
      <c r="AM964" s="5"/>
      <c r="AN964" s="5"/>
      <c r="AO964" s="5"/>
      <c r="AP964" s="5"/>
      <c r="AQ964" s="5"/>
      <c r="AR964" s="5"/>
      <c r="AS964" s="5"/>
      <c r="AT964" s="5"/>
      <c r="AU964" s="5"/>
      <c r="AV964" s="5"/>
      <c r="AW964" s="5"/>
      <c r="AX964" s="5"/>
      <c r="AY964" s="5"/>
      <c r="AZ964" s="5"/>
      <c r="BA964" s="5"/>
      <c r="BB964" s="5"/>
      <c r="BC964" s="5"/>
      <c r="BD964" s="5"/>
      <c r="BE964" s="5"/>
      <c r="BF964" s="5"/>
      <c r="BG964" s="5"/>
      <c r="BH964" s="5"/>
      <c r="BI964" s="5"/>
      <c r="BJ964" s="5"/>
      <c r="BK964" s="5"/>
      <c r="BL964" s="5"/>
      <c r="BM964" s="5"/>
      <c r="BN964" s="5"/>
      <c r="BO964" s="5"/>
      <c r="BP964" s="5"/>
      <c r="BQ964" s="5"/>
      <c r="BR964" s="5"/>
      <c r="BS964" s="5"/>
      <c r="BT964" s="5"/>
      <c r="BU964" s="5"/>
      <c r="BV964" s="5"/>
      <c r="BW964" s="5"/>
      <c r="BX964" s="5"/>
      <c r="BY964" s="5"/>
      <c r="BZ964" s="5"/>
      <c r="CA964" s="5"/>
      <c r="CB964" s="5"/>
      <c r="CC964" s="5"/>
      <c r="CD964" s="5"/>
      <c r="CE964" s="5"/>
      <c r="CF964" s="5"/>
      <c r="CG964" s="5"/>
      <c r="CH964" s="5"/>
      <c r="CI964" s="5"/>
      <c r="CJ964" s="5"/>
      <c r="CK964" s="5"/>
      <c r="CL964" s="5"/>
      <c r="CM964" s="5"/>
      <c r="CN964" s="5"/>
      <c r="CO964" s="5"/>
      <c r="CP964" s="5"/>
      <c r="CQ964" s="5"/>
      <c r="CR964" s="5"/>
      <c r="CS964" s="5"/>
      <c r="CT964" s="5"/>
      <c r="CU964" s="5"/>
      <c r="CV964" s="5"/>
      <c r="CW964" s="5"/>
      <c r="CX964" s="5"/>
      <c r="CY964" s="5"/>
      <c r="CZ964" s="5"/>
      <c r="DA964" s="5"/>
      <c r="DB964" s="5"/>
      <c r="DC964" s="5"/>
      <c r="DD964" s="5"/>
      <c r="DE964" s="5"/>
      <c r="DF964" s="5"/>
      <c r="DG964" s="5"/>
      <c r="DH964" s="5"/>
      <c r="DI964" s="5"/>
      <c r="DJ964" s="5"/>
      <c r="DK964" s="5"/>
      <c r="DL964" s="5"/>
      <c r="DM964" s="5"/>
      <c r="DN964" s="5"/>
      <c r="DO964" s="5"/>
      <c r="DP964" s="5"/>
      <c r="DQ964" s="5"/>
      <c r="DR964" s="5"/>
      <c r="DS964" s="5"/>
      <c r="DT964" s="5"/>
      <c r="DU964" s="5"/>
    </row>
    <row r="965">
      <c r="A965" s="5"/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5"/>
      <c r="AI965" s="5"/>
      <c r="AJ965" s="5"/>
      <c r="AK965" s="5"/>
      <c r="AL965" s="5"/>
      <c r="AM965" s="5"/>
      <c r="AN965" s="5"/>
      <c r="AO965" s="5"/>
      <c r="AP965" s="5"/>
      <c r="AQ965" s="5"/>
      <c r="AR965" s="5"/>
      <c r="AS965" s="5"/>
      <c r="AT965" s="5"/>
      <c r="AU965" s="5"/>
      <c r="AV965" s="5"/>
      <c r="AW965" s="5"/>
      <c r="AX965" s="5"/>
      <c r="AY965" s="5"/>
      <c r="AZ965" s="5"/>
      <c r="BA965" s="5"/>
      <c r="BB965" s="5"/>
      <c r="BC965" s="5"/>
      <c r="BD965" s="5"/>
      <c r="BE965" s="5"/>
      <c r="BF965" s="5"/>
      <c r="BG965" s="5"/>
      <c r="BH965" s="5"/>
      <c r="BI965" s="5"/>
      <c r="BJ965" s="5"/>
      <c r="BK965" s="5"/>
      <c r="BL965" s="5"/>
      <c r="BM965" s="5"/>
      <c r="BN965" s="5"/>
      <c r="BO965" s="5"/>
      <c r="BP965" s="5"/>
      <c r="BQ965" s="5"/>
      <c r="BR965" s="5"/>
      <c r="BS965" s="5"/>
      <c r="BT965" s="5"/>
      <c r="BU965" s="5"/>
      <c r="BV965" s="5"/>
      <c r="BW965" s="5"/>
      <c r="BX965" s="5"/>
      <c r="BY965" s="5"/>
      <c r="BZ965" s="5"/>
      <c r="CA965" s="5"/>
      <c r="CB965" s="5"/>
      <c r="CC965" s="5"/>
      <c r="CD965" s="5"/>
      <c r="CE965" s="5"/>
      <c r="CF965" s="5"/>
      <c r="CG965" s="5"/>
      <c r="CH965" s="5"/>
      <c r="CI965" s="5"/>
      <c r="CJ965" s="5"/>
      <c r="CK965" s="5"/>
      <c r="CL965" s="5"/>
      <c r="CM965" s="5"/>
      <c r="CN965" s="5"/>
      <c r="CO965" s="5"/>
      <c r="CP965" s="5"/>
      <c r="CQ965" s="5"/>
      <c r="CR965" s="5"/>
      <c r="CS965" s="5"/>
      <c r="CT965" s="5"/>
      <c r="CU965" s="5"/>
      <c r="CV965" s="5"/>
      <c r="CW965" s="5"/>
      <c r="CX965" s="5"/>
      <c r="CY965" s="5"/>
      <c r="CZ965" s="5"/>
      <c r="DA965" s="5"/>
      <c r="DB965" s="5"/>
      <c r="DC965" s="5"/>
      <c r="DD965" s="5"/>
      <c r="DE965" s="5"/>
      <c r="DF965" s="5"/>
      <c r="DG965" s="5"/>
      <c r="DH965" s="5"/>
      <c r="DI965" s="5"/>
      <c r="DJ965" s="5"/>
      <c r="DK965" s="5"/>
      <c r="DL965" s="5"/>
      <c r="DM965" s="5"/>
      <c r="DN965" s="5"/>
      <c r="DO965" s="5"/>
      <c r="DP965" s="5"/>
      <c r="DQ965" s="5"/>
      <c r="DR965" s="5"/>
      <c r="DS965" s="5"/>
      <c r="DT965" s="5"/>
      <c r="DU965" s="5"/>
    </row>
    <row r="966">
      <c r="A966" s="5"/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5"/>
      <c r="AI966" s="5"/>
      <c r="AJ966" s="5"/>
      <c r="AK966" s="5"/>
      <c r="AL966" s="5"/>
      <c r="AM966" s="5"/>
      <c r="AN966" s="5"/>
      <c r="AO966" s="5"/>
      <c r="AP966" s="5"/>
      <c r="AQ966" s="5"/>
      <c r="AR966" s="5"/>
      <c r="AS966" s="5"/>
      <c r="AT966" s="5"/>
      <c r="AU966" s="5"/>
      <c r="AV966" s="5"/>
      <c r="AW966" s="5"/>
      <c r="AX966" s="5"/>
      <c r="AY966" s="5"/>
      <c r="AZ966" s="5"/>
      <c r="BA966" s="5"/>
      <c r="BB966" s="5"/>
      <c r="BC966" s="5"/>
      <c r="BD966" s="5"/>
      <c r="BE966" s="5"/>
      <c r="BF966" s="5"/>
      <c r="BG966" s="5"/>
      <c r="BH966" s="5"/>
      <c r="BI966" s="5"/>
      <c r="BJ966" s="5"/>
      <c r="BK966" s="5"/>
      <c r="BL966" s="5"/>
      <c r="BM966" s="5"/>
      <c r="BN966" s="5"/>
      <c r="BO966" s="5"/>
      <c r="BP966" s="5"/>
      <c r="BQ966" s="5"/>
      <c r="BR966" s="5"/>
      <c r="BS966" s="5"/>
      <c r="BT966" s="5"/>
      <c r="BU966" s="5"/>
      <c r="BV966" s="5"/>
      <c r="BW966" s="5"/>
      <c r="BX966" s="5"/>
      <c r="BY966" s="5"/>
      <c r="BZ966" s="5"/>
      <c r="CA966" s="5"/>
      <c r="CB966" s="5"/>
      <c r="CC966" s="5"/>
      <c r="CD966" s="5"/>
      <c r="CE966" s="5"/>
      <c r="CF966" s="5"/>
      <c r="CG966" s="5"/>
      <c r="CH966" s="5"/>
      <c r="CI966" s="5"/>
      <c r="CJ966" s="5"/>
      <c r="CK966" s="5"/>
      <c r="CL966" s="5"/>
      <c r="CM966" s="5"/>
      <c r="CN966" s="5"/>
      <c r="CO966" s="5"/>
      <c r="CP966" s="5"/>
      <c r="CQ966" s="5"/>
      <c r="CR966" s="5"/>
      <c r="CS966" s="5"/>
      <c r="CT966" s="5"/>
      <c r="CU966" s="5"/>
      <c r="CV966" s="5"/>
      <c r="CW966" s="5"/>
      <c r="CX966" s="5"/>
      <c r="CY966" s="5"/>
      <c r="CZ966" s="5"/>
      <c r="DA966" s="5"/>
      <c r="DB966" s="5"/>
      <c r="DC966" s="5"/>
      <c r="DD966" s="5"/>
      <c r="DE966" s="5"/>
      <c r="DF966" s="5"/>
      <c r="DG966" s="5"/>
      <c r="DH966" s="5"/>
      <c r="DI966" s="5"/>
      <c r="DJ966" s="5"/>
      <c r="DK966" s="5"/>
      <c r="DL966" s="5"/>
      <c r="DM966" s="5"/>
      <c r="DN966" s="5"/>
      <c r="DO966" s="5"/>
      <c r="DP966" s="5"/>
      <c r="DQ966" s="5"/>
      <c r="DR966" s="5"/>
      <c r="DS966" s="5"/>
      <c r="DT966" s="5"/>
      <c r="DU966" s="5"/>
    </row>
    <row r="967">
      <c r="A967" s="5"/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5"/>
      <c r="AI967" s="5"/>
      <c r="AJ967" s="5"/>
      <c r="AK967" s="5"/>
      <c r="AL967" s="5"/>
      <c r="AM967" s="5"/>
      <c r="AN967" s="5"/>
      <c r="AO967" s="5"/>
      <c r="AP967" s="5"/>
      <c r="AQ967" s="5"/>
      <c r="AR967" s="5"/>
      <c r="AS967" s="5"/>
      <c r="AT967" s="5"/>
      <c r="AU967" s="5"/>
      <c r="AV967" s="5"/>
      <c r="AW967" s="5"/>
      <c r="AX967" s="5"/>
      <c r="AY967" s="5"/>
      <c r="AZ967" s="5"/>
      <c r="BA967" s="5"/>
      <c r="BB967" s="5"/>
      <c r="BC967" s="5"/>
      <c r="BD967" s="5"/>
      <c r="BE967" s="5"/>
      <c r="BF967" s="5"/>
      <c r="BG967" s="5"/>
      <c r="BH967" s="5"/>
      <c r="BI967" s="5"/>
      <c r="BJ967" s="5"/>
      <c r="BK967" s="5"/>
      <c r="BL967" s="5"/>
      <c r="BM967" s="5"/>
      <c r="BN967" s="5"/>
      <c r="BO967" s="5"/>
      <c r="BP967" s="5"/>
      <c r="BQ967" s="5"/>
      <c r="BR967" s="5"/>
      <c r="BS967" s="5"/>
      <c r="BT967" s="5"/>
      <c r="BU967" s="5"/>
      <c r="BV967" s="5"/>
      <c r="BW967" s="5"/>
      <c r="BX967" s="5"/>
      <c r="BY967" s="5"/>
      <c r="BZ967" s="5"/>
      <c r="CA967" s="5"/>
      <c r="CB967" s="5"/>
      <c r="CC967" s="5"/>
      <c r="CD967" s="5"/>
      <c r="CE967" s="5"/>
      <c r="CF967" s="5"/>
      <c r="CG967" s="5"/>
      <c r="CH967" s="5"/>
      <c r="CI967" s="5"/>
      <c r="CJ967" s="5"/>
      <c r="CK967" s="5"/>
      <c r="CL967" s="5"/>
      <c r="CM967" s="5"/>
      <c r="CN967" s="5"/>
      <c r="CO967" s="5"/>
      <c r="CP967" s="5"/>
      <c r="CQ967" s="5"/>
      <c r="CR967" s="5"/>
      <c r="CS967" s="5"/>
      <c r="CT967" s="5"/>
      <c r="CU967" s="5"/>
      <c r="CV967" s="5"/>
      <c r="CW967" s="5"/>
      <c r="CX967" s="5"/>
      <c r="CY967" s="5"/>
      <c r="CZ967" s="5"/>
      <c r="DA967" s="5"/>
      <c r="DB967" s="5"/>
      <c r="DC967" s="5"/>
      <c r="DD967" s="5"/>
      <c r="DE967" s="5"/>
      <c r="DF967" s="5"/>
      <c r="DG967" s="5"/>
      <c r="DH967" s="5"/>
      <c r="DI967" s="5"/>
      <c r="DJ967" s="5"/>
      <c r="DK967" s="5"/>
      <c r="DL967" s="5"/>
      <c r="DM967" s="5"/>
      <c r="DN967" s="5"/>
      <c r="DO967" s="5"/>
      <c r="DP967" s="5"/>
      <c r="DQ967" s="5"/>
      <c r="DR967" s="5"/>
      <c r="DS967" s="5"/>
      <c r="DT967" s="5"/>
      <c r="DU967" s="5"/>
    </row>
    <row r="968">
      <c r="A968" s="5"/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5"/>
      <c r="AI968" s="5"/>
      <c r="AJ968" s="5"/>
      <c r="AK968" s="5"/>
      <c r="AL968" s="5"/>
      <c r="AM968" s="5"/>
      <c r="AN968" s="5"/>
      <c r="AO968" s="5"/>
      <c r="AP968" s="5"/>
      <c r="AQ968" s="5"/>
      <c r="AR968" s="5"/>
      <c r="AS968" s="5"/>
      <c r="AT968" s="5"/>
      <c r="AU968" s="5"/>
      <c r="AV968" s="5"/>
      <c r="AW968" s="5"/>
      <c r="AX968" s="5"/>
      <c r="AY968" s="5"/>
      <c r="AZ968" s="5"/>
      <c r="BA968" s="5"/>
      <c r="BB968" s="5"/>
      <c r="BC968" s="5"/>
      <c r="BD968" s="5"/>
      <c r="BE968" s="5"/>
      <c r="BF968" s="5"/>
      <c r="BG968" s="5"/>
      <c r="BH968" s="5"/>
      <c r="BI968" s="5"/>
      <c r="BJ968" s="5"/>
      <c r="BK968" s="5"/>
      <c r="BL968" s="5"/>
      <c r="BM968" s="5"/>
      <c r="BN968" s="5"/>
      <c r="BO968" s="5"/>
      <c r="BP968" s="5"/>
      <c r="BQ968" s="5"/>
      <c r="BR968" s="5"/>
      <c r="BS968" s="5"/>
      <c r="BT968" s="5"/>
      <c r="BU968" s="5"/>
      <c r="BV968" s="5"/>
      <c r="BW968" s="5"/>
      <c r="BX968" s="5"/>
      <c r="BY968" s="5"/>
      <c r="BZ968" s="5"/>
      <c r="CA968" s="5"/>
      <c r="CB968" s="5"/>
      <c r="CC968" s="5"/>
      <c r="CD968" s="5"/>
      <c r="CE968" s="5"/>
      <c r="CF968" s="5"/>
      <c r="CG968" s="5"/>
      <c r="CH968" s="5"/>
      <c r="CI968" s="5"/>
      <c r="CJ968" s="5"/>
      <c r="CK968" s="5"/>
      <c r="CL968" s="5"/>
      <c r="CM968" s="5"/>
      <c r="CN968" s="5"/>
      <c r="CO968" s="5"/>
      <c r="CP968" s="5"/>
      <c r="CQ968" s="5"/>
      <c r="CR968" s="5"/>
      <c r="CS968" s="5"/>
      <c r="CT968" s="5"/>
      <c r="CU968" s="5"/>
      <c r="CV968" s="5"/>
      <c r="CW968" s="5"/>
      <c r="CX968" s="5"/>
      <c r="CY968" s="5"/>
      <c r="CZ968" s="5"/>
      <c r="DA968" s="5"/>
      <c r="DB968" s="5"/>
      <c r="DC968" s="5"/>
      <c r="DD968" s="5"/>
      <c r="DE968" s="5"/>
      <c r="DF968" s="5"/>
      <c r="DG968" s="5"/>
      <c r="DH968" s="5"/>
      <c r="DI968" s="5"/>
      <c r="DJ968" s="5"/>
      <c r="DK968" s="5"/>
      <c r="DL968" s="5"/>
      <c r="DM968" s="5"/>
      <c r="DN968" s="5"/>
      <c r="DO968" s="5"/>
      <c r="DP968" s="5"/>
      <c r="DQ968" s="5"/>
      <c r="DR968" s="5"/>
      <c r="DS968" s="5"/>
      <c r="DT968" s="5"/>
      <c r="DU968" s="5"/>
    </row>
    <row r="969">
      <c r="A969" s="5"/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5"/>
      <c r="AI969" s="5"/>
      <c r="AJ969" s="5"/>
      <c r="AK969" s="5"/>
      <c r="AL969" s="5"/>
      <c r="AM969" s="5"/>
      <c r="AN969" s="5"/>
      <c r="AO969" s="5"/>
      <c r="AP969" s="5"/>
      <c r="AQ969" s="5"/>
      <c r="AR969" s="5"/>
      <c r="AS969" s="5"/>
      <c r="AT969" s="5"/>
      <c r="AU969" s="5"/>
      <c r="AV969" s="5"/>
      <c r="AW969" s="5"/>
      <c r="AX969" s="5"/>
      <c r="AY969" s="5"/>
      <c r="AZ969" s="5"/>
      <c r="BA969" s="5"/>
      <c r="BB969" s="5"/>
      <c r="BC969" s="5"/>
      <c r="BD969" s="5"/>
      <c r="BE969" s="5"/>
      <c r="BF969" s="5"/>
      <c r="BG969" s="5"/>
      <c r="BH969" s="5"/>
      <c r="BI969" s="5"/>
      <c r="BJ969" s="5"/>
      <c r="BK969" s="5"/>
      <c r="BL969" s="5"/>
      <c r="BM969" s="5"/>
      <c r="BN969" s="5"/>
      <c r="BO969" s="5"/>
      <c r="BP969" s="5"/>
      <c r="BQ969" s="5"/>
      <c r="BR969" s="5"/>
      <c r="BS969" s="5"/>
      <c r="BT969" s="5"/>
      <c r="BU969" s="5"/>
      <c r="BV969" s="5"/>
      <c r="BW969" s="5"/>
      <c r="BX969" s="5"/>
      <c r="BY969" s="5"/>
      <c r="BZ969" s="5"/>
      <c r="CA969" s="5"/>
      <c r="CB969" s="5"/>
      <c r="CC969" s="5"/>
      <c r="CD969" s="5"/>
      <c r="CE969" s="5"/>
      <c r="CF969" s="5"/>
      <c r="CG969" s="5"/>
      <c r="CH969" s="5"/>
      <c r="CI969" s="5"/>
      <c r="CJ969" s="5"/>
      <c r="CK969" s="5"/>
      <c r="CL969" s="5"/>
      <c r="CM969" s="5"/>
      <c r="CN969" s="5"/>
      <c r="CO969" s="5"/>
      <c r="CP969" s="5"/>
      <c r="CQ969" s="5"/>
      <c r="CR969" s="5"/>
      <c r="CS969" s="5"/>
      <c r="CT969" s="5"/>
      <c r="CU969" s="5"/>
      <c r="CV969" s="5"/>
      <c r="CW969" s="5"/>
      <c r="CX969" s="5"/>
      <c r="CY969" s="5"/>
      <c r="CZ969" s="5"/>
      <c r="DA969" s="5"/>
      <c r="DB969" s="5"/>
      <c r="DC969" s="5"/>
      <c r="DD969" s="5"/>
      <c r="DE969" s="5"/>
      <c r="DF969" s="5"/>
      <c r="DG969" s="5"/>
      <c r="DH969" s="5"/>
      <c r="DI969" s="5"/>
      <c r="DJ969" s="5"/>
      <c r="DK969" s="5"/>
      <c r="DL969" s="5"/>
      <c r="DM969" s="5"/>
      <c r="DN969" s="5"/>
      <c r="DO969" s="5"/>
      <c r="DP969" s="5"/>
      <c r="DQ969" s="5"/>
      <c r="DR969" s="5"/>
      <c r="DS969" s="5"/>
      <c r="DT969" s="5"/>
      <c r="DU969" s="5"/>
    </row>
    <row r="970">
      <c r="A970" s="5"/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5"/>
      <c r="AI970" s="5"/>
      <c r="AJ970" s="5"/>
      <c r="AK970" s="5"/>
      <c r="AL970" s="5"/>
      <c r="AM970" s="5"/>
      <c r="AN970" s="5"/>
      <c r="AO970" s="5"/>
      <c r="AP970" s="5"/>
      <c r="AQ970" s="5"/>
      <c r="AR970" s="5"/>
      <c r="AS970" s="5"/>
      <c r="AT970" s="5"/>
      <c r="AU970" s="5"/>
      <c r="AV970" s="5"/>
      <c r="AW970" s="5"/>
      <c r="AX970" s="5"/>
      <c r="AY970" s="5"/>
      <c r="AZ970" s="5"/>
      <c r="BA970" s="5"/>
      <c r="BB970" s="5"/>
      <c r="BC970" s="5"/>
      <c r="BD970" s="5"/>
      <c r="BE970" s="5"/>
      <c r="BF970" s="5"/>
      <c r="BG970" s="5"/>
      <c r="BH970" s="5"/>
      <c r="BI970" s="5"/>
      <c r="BJ970" s="5"/>
      <c r="BK970" s="5"/>
      <c r="BL970" s="5"/>
      <c r="BM970" s="5"/>
      <c r="BN970" s="5"/>
      <c r="BO970" s="5"/>
      <c r="BP970" s="5"/>
      <c r="BQ970" s="5"/>
      <c r="BR970" s="5"/>
      <c r="BS970" s="5"/>
      <c r="BT970" s="5"/>
      <c r="BU970" s="5"/>
      <c r="BV970" s="5"/>
      <c r="BW970" s="5"/>
      <c r="BX970" s="5"/>
      <c r="BY970" s="5"/>
      <c r="BZ970" s="5"/>
      <c r="CA970" s="5"/>
      <c r="CB970" s="5"/>
      <c r="CC970" s="5"/>
      <c r="CD970" s="5"/>
      <c r="CE970" s="5"/>
      <c r="CF970" s="5"/>
      <c r="CG970" s="5"/>
      <c r="CH970" s="5"/>
      <c r="CI970" s="5"/>
      <c r="CJ970" s="5"/>
      <c r="CK970" s="5"/>
      <c r="CL970" s="5"/>
      <c r="CM970" s="5"/>
      <c r="CN970" s="5"/>
      <c r="CO970" s="5"/>
      <c r="CP970" s="5"/>
      <c r="CQ970" s="5"/>
      <c r="CR970" s="5"/>
      <c r="CS970" s="5"/>
      <c r="CT970" s="5"/>
      <c r="CU970" s="5"/>
      <c r="CV970" s="5"/>
      <c r="CW970" s="5"/>
      <c r="CX970" s="5"/>
      <c r="CY970" s="5"/>
      <c r="CZ970" s="5"/>
      <c r="DA970" s="5"/>
      <c r="DB970" s="5"/>
      <c r="DC970" s="5"/>
      <c r="DD970" s="5"/>
      <c r="DE970" s="5"/>
      <c r="DF970" s="5"/>
      <c r="DG970" s="5"/>
      <c r="DH970" s="5"/>
      <c r="DI970" s="5"/>
      <c r="DJ970" s="5"/>
      <c r="DK970" s="5"/>
      <c r="DL970" s="5"/>
      <c r="DM970" s="5"/>
      <c r="DN970" s="5"/>
      <c r="DO970" s="5"/>
      <c r="DP970" s="5"/>
      <c r="DQ970" s="5"/>
      <c r="DR970" s="5"/>
      <c r="DS970" s="5"/>
      <c r="DT970" s="5"/>
      <c r="DU970" s="5"/>
    </row>
    <row r="971">
      <c r="A971" s="5"/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5"/>
      <c r="AI971" s="5"/>
      <c r="AJ971" s="5"/>
      <c r="AK971" s="5"/>
      <c r="AL971" s="5"/>
      <c r="AM971" s="5"/>
      <c r="AN971" s="5"/>
      <c r="AO971" s="5"/>
      <c r="AP971" s="5"/>
      <c r="AQ971" s="5"/>
      <c r="AR971" s="5"/>
      <c r="AS971" s="5"/>
      <c r="AT971" s="5"/>
      <c r="AU971" s="5"/>
      <c r="AV971" s="5"/>
      <c r="AW971" s="5"/>
      <c r="AX971" s="5"/>
      <c r="AY971" s="5"/>
      <c r="AZ971" s="5"/>
      <c r="BA971" s="5"/>
      <c r="BB971" s="5"/>
      <c r="BC971" s="5"/>
      <c r="BD971" s="5"/>
      <c r="BE971" s="5"/>
      <c r="BF971" s="5"/>
      <c r="BG971" s="5"/>
      <c r="BH971" s="5"/>
      <c r="BI971" s="5"/>
      <c r="BJ971" s="5"/>
      <c r="BK971" s="5"/>
      <c r="BL971" s="5"/>
      <c r="BM971" s="5"/>
      <c r="BN971" s="5"/>
      <c r="BO971" s="5"/>
      <c r="BP971" s="5"/>
      <c r="BQ971" s="5"/>
      <c r="BR971" s="5"/>
      <c r="BS971" s="5"/>
      <c r="BT971" s="5"/>
      <c r="BU971" s="5"/>
      <c r="BV971" s="5"/>
      <c r="BW971" s="5"/>
      <c r="BX971" s="5"/>
      <c r="BY971" s="5"/>
      <c r="BZ971" s="5"/>
      <c r="CA971" s="5"/>
      <c r="CB971" s="5"/>
      <c r="CC971" s="5"/>
      <c r="CD971" s="5"/>
      <c r="CE971" s="5"/>
      <c r="CF971" s="5"/>
      <c r="CG971" s="5"/>
      <c r="CH971" s="5"/>
      <c r="CI971" s="5"/>
      <c r="CJ971" s="5"/>
      <c r="CK971" s="5"/>
      <c r="CL971" s="5"/>
      <c r="CM971" s="5"/>
      <c r="CN971" s="5"/>
      <c r="CO971" s="5"/>
      <c r="CP971" s="5"/>
      <c r="CQ971" s="5"/>
      <c r="CR971" s="5"/>
      <c r="CS971" s="5"/>
      <c r="CT971" s="5"/>
      <c r="CU971" s="5"/>
      <c r="CV971" s="5"/>
      <c r="CW971" s="5"/>
      <c r="CX971" s="5"/>
      <c r="CY971" s="5"/>
      <c r="CZ971" s="5"/>
      <c r="DA971" s="5"/>
      <c r="DB971" s="5"/>
      <c r="DC971" s="5"/>
      <c r="DD971" s="5"/>
      <c r="DE971" s="5"/>
      <c r="DF971" s="5"/>
      <c r="DG971" s="5"/>
      <c r="DH971" s="5"/>
      <c r="DI971" s="5"/>
      <c r="DJ971" s="5"/>
      <c r="DK971" s="5"/>
      <c r="DL971" s="5"/>
      <c r="DM971" s="5"/>
      <c r="DN971" s="5"/>
      <c r="DO971" s="5"/>
      <c r="DP971" s="5"/>
      <c r="DQ971" s="5"/>
      <c r="DR971" s="5"/>
      <c r="DS971" s="5"/>
      <c r="DT971" s="5"/>
      <c r="DU971" s="5"/>
    </row>
    <row r="972">
      <c r="A972" s="5"/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5"/>
      <c r="AI972" s="5"/>
      <c r="AJ972" s="5"/>
      <c r="AK972" s="5"/>
      <c r="AL972" s="5"/>
      <c r="AM972" s="5"/>
      <c r="AN972" s="5"/>
      <c r="AO972" s="5"/>
      <c r="AP972" s="5"/>
      <c r="AQ972" s="5"/>
      <c r="AR972" s="5"/>
      <c r="AS972" s="5"/>
      <c r="AT972" s="5"/>
      <c r="AU972" s="5"/>
      <c r="AV972" s="5"/>
      <c r="AW972" s="5"/>
      <c r="AX972" s="5"/>
      <c r="AY972" s="5"/>
      <c r="AZ972" s="5"/>
      <c r="BA972" s="5"/>
      <c r="BB972" s="5"/>
      <c r="BC972" s="5"/>
      <c r="BD972" s="5"/>
      <c r="BE972" s="5"/>
      <c r="BF972" s="5"/>
      <c r="BG972" s="5"/>
      <c r="BH972" s="5"/>
      <c r="BI972" s="5"/>
      <c r="BJ972" s="5"/>
      <c r="BK972" s="5"/>
      <c r="BL972" s="5"/>
      <c r="BM972" s="5"/>
      <c r="BN972" s="5"/>
      <c r="BO972" s="5"/>
      <c r="BP972" s="5"/>
      <c r="BQ972" s="5"/>
      <c r="BR972" s="5"/>
      <c r="BS972" s="5"/>
      <c r="BT972" s="5"/>
      <c r="BU972" s="5"/>
      <c r="BV972" s="5"/>
      <c r="BW972" s="5"/>
      <c r="BX972" s="5"/>
      <c r="BY972" s="5"/>
      <c r="BZ972" s="5"/>
      <c r="CA972" s="5"/>
      <c r="CB972" s="5"/>
      <c r="CC972" s="5"/>
      <c r="CD972" s="5"/>
      <c r="CE972" s="5"/>
      <c r="CF972" s="5"/>
      <c r="CG972" s="5"/>
      <c r="CH972" s="5"/>
      <c r="CI972" s="5"/>
      <c r="CJ972" s="5"/>
      <c r="CK972" s="5"/>
      <c r="CL972" s="5"/>
      <c r="CM972" s="5"/>
      <c r="CN972" s="5"/>
      <c r="CO972" s="5"/>
      <c r="CP972" s="5"/>
      <c r="CQ972" s="5"/>
      <c r="CR972" s="5"/>
      <c r="CS972" s="5"/>
      <c r="CT972" s="5"/>
      <c r="CU972" s="5"/>
      <c r="CV972" s="5"/>
      <c r="CW972" s="5"/>
      <c r="CX972" s="5"/>
      <c r="CY972" s="5"/>
      <c r="CZ972" s="5"/>
      <c r="DA972" s="5"/>
      <c r="DB972" s="5"/>
      <c r="DC972" s="5"/>
      <c r="DD972" s="5"/>
      <c r="DE972" s="5"/>
      <c r="DF972" s="5"/>
      <c r="DG972" s="5"/>
      <c r="DH972" s="5"/>
      <c r="DI972" s="5"/>
      <c r="DJ972" s="5"/>
      <c r="DK972" s="5"/>
      <c r="DL972" s="5"/>
      <c r="DM972" s="5"/>
      <c r="DN972" s="5"/>
      <c r="DO972" s="5"/>
      <c r="DP972" s="5"/>
      <c r="DQ972" s="5"/>
      <c r="DR972" s="5"/>
      <c r="DS972" s="5"/>
      <c r="DT972" s="5"/>
      <c r="DU972" s="5"/>
    </row>
    <row r="973">
      <c r="A973" s="5"/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5"/>
      <c r="AI973" s="5"/>
      <c r="AJ973" s="5"/>
      <c r="AK973" s="5"/>
      <c r="AL973" s="5"/>
      <c r="AM973" s="5"/>
      <c r="AN973" s="5"/>
      <c r="AO973" s="5"/>
      <c r="AP973" s="5"/>
      <c r="AQ973" s="5"/>
      <c r="AR973" s="5"/>
      <c r="AS973" s="5"/>
      <c r="AT973" s="5"/>
      <c r="AU973" s="5"/>
      <c r="AV973" s="5"/>
      <c r="AW973" s="5"/>
      <c r="AX973" s="5"/>
      <c r="AY973" s="5"/>
      <c r="AZ973" s="5"/>
      <c r="BA973" s="5"/>
      <c r="BB973" s="5"/>
      <c r="BC973" s="5"/>
      <c r="BD973" s="5"/>
      <c r="BE973" s="5"/>
      <c r="BF973" s="5"/>
      <c r="BG973" s="5"/>
      <c r="BH973" s="5"/>
      <c r="BI973" s="5"/>
      <c r="BJ973" s="5"/>
      <c r="BK973" s="5"/>
      <c r="BL973" s="5"/>
      <c r="BM973" s="5"/>
      <c r="BN973" s="5"/>
      <c r="BO973" s="5"/>
      <c r="BP973" s="5"/>
      <c r="BQ973" s="5"/>
      <c r="BR973" s="5"/>
      <c r="BS973" s="5"/>
      <c r="BT973" s="5"/>
      <c r="BU973" s="5"/>
      <c r="BV973" s="5"/>
      <c r="BW973" s="5"/>
      <c r="BX973" s="5"/>
      <c r="BY973" s="5"/>
      <c r="BZ973" s="5"/>
      <c r="CA973" s="5"/>
      <c r="CB973" s="5"/>
      <c r="CC973" s="5"/>
      <c r="CD973" s="5"/>
      <c r="CE973" s="5"/>
      <c r="CF973" s="5"/>
      <c r="CG973" s="5"/>
      <c r="CH973" s="5"/>
      <c r="CI973" s="5"/>
      <c r="CJ973" s="5"/>
      <c r="CK973" s="5"/>
      <c r="CL973" s="5"/>
      <c r="CM973" s="5"/>
      <c r="CN973" s="5"/>
      <c r="CO973" s="5"/>
      <c r="CP973" s="5"/>
      <c r="CQ973" s="5"/>
      <c r="CR973" s="5"/>
      <c r="CS973" s="5"/>
      <c r="CT973" s="5"/>
      <c r="CU973" s="5"/>
      <c r="CV973" s="5"/>
      <c r="CW973" s="5"/>
      <c r="CX973" s="5"/>
      <c r="CY973" s="5"/>
      <c r="CZ973" s="5"/>
      <c r="DA973" s="5"/>
      <c r="DB973" s="5"/>
      <c r="DC973" s="5"/>
      <c r="DD973" s="5"/>
      <c r="DE973" s="5"/>
      <c r="DF973" s="5"/>
      <c r="DG973" s="5"/>
      <c r="DH973" s="5"/>
      <c r="DI973" s="5"/>
      <c r="DJ973" s="5"/>
      <c r="DK973" s="5"/>
      <c r="DL973" s="5"/>
      <c r="DM973" s="5"/>
      <c r="DN973" s="5"/>
      <c r="DO973" s="5"/>
      <c r="DP973" s="5"/>
      <c r="DQ973" s="5"/>
      <c r="DR973" s="5"/>
      <c r="DS973" s="5"/>
      <c r="DT973" s="5"/>
      <c r="DU973" s="5"/>
    </row>
    <row r="974">
      <c r="A974" s="5"/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5"/>
      <c r="AI974" s="5"/>
      <c r="AJ974" s="5"/>
      <c r="AK974" s="5"/>
      <c r="AL974" s="5"/>
      <c r="AM974" s="5"/>
      <c r="AN974" s="5"/>
      <c r="AO974" s="5"/>
      <c r="AP974" s="5"/>
      <c r="AQ974" s="5"/>
      <c r="AR974" s="5"/>
      <c r="AS974" s="5"/>
      <c r="AT974" s="5"/>
      <c r="AU974" s="5"/>
      <c r="AV974" s="5"/>
      <c r="AW974" s="5"/>
      <c r="AX974" s="5"/>
      <c r="AY974" s="5"/>
      <c r="AZ974" s="5"/>
      <c r="BA974" s="5"/>
      <c r="BB974" s="5"/>
      <c r="BC974" s="5"/>
      <c r="BD974" s="5"/>
      <c r="BE974" s="5"/>
      <c r="BF974" s="5"/>
      <c r="BG974" s="5"/>
      <c r="BH974" s="5"/>
      <c r="BI974" s="5"/>
      <c r="BJ974" s="5"/>
      <c r="BK974" s="5"/>
      <c r="BL974" s="5"/>
      <c r="BM974" s="5"/>
      <c r="BN974" s="5"/>
      <c r="BO974" s="5"/>
      <c r="BP974" s="5"/>
      <c r="BQ974" s="5"/>
      <c r="BR974" s="5"/>
      <c r="BS974" s="5"/>
      <c r="BT974" s="5"/>
      <c r="BU974" s="5"/>
      <c r="BV974" s="5"/>
      <c r="BW974" s="5"/>
      <c r="BX974" s="5"/>
      <c r="BY974" s="5"/>
      <c r="BZ974" s="5"/>
      <c r="CA974" s="5"/>
      <c r="CB974" s="5"/>
      <c r="CC974" s="5"/>
      <c r="CD974" s="5"/>
      <c r="CE974" s="5"/>
      <c r="CF974" s="5"/>
      <c r="CG974" s="5"/>
      <c r="CH974" s="5"/>
      <c r="CI974" s="5"/>
      <c r="CJ974" s="5"/>
      <c r="CK974" s="5"/>
      <c r="CL974" s="5"/>
      <c r="CM974" s="5"/>
      <c r="CN974" s="5"/>
      <c r="CO974" s="5"/>
      <c r="CP974" s="5"/>
      <c r="CQ974" s="5"/>
      <c r="CR974" s="5"/>
      <c r="CS974" s="5"/>
      <c r="CT974" s="5"/>
      <c r="CU974" s="5"/>
      <c r="CV974" s="5"/>
      <c r="CW974" s="5"/>
      <c r="CX974" s="5"/>
      <c r="CY974" s="5"/>
      <c r="CZ974" s="5"/>
      <c r="DA974" s="5"/>
      <c r="DB974" s="5"/>
      <c r="DC974" s="5"/>
      <c r="DD974" s="5"/>
      <c r="DE974" s="5"/>
      <c r="DF974" s="5"/>
      <c r="DG974" s="5"/>
      <c r="DH974" s="5"/>
      <c r="DI974" s="5"/>
      <c r="DJ974" s="5"/>
      <c r="DK974" s="5"/>
      <c r="DL974" s="5"/>
      <c r="DM974" s="5"/>
      <c r="DN974" s="5"/>
      <c r="DO974" s="5"/>
      <c r="DP974" s="5"/>
      <c r="DQ974" s="5"/>
      <c r="DR974" s="5"/>
      <c r="DS974" s="5"/>
      <c r="DT974" s="5"/>
      <c r="DU974" s="5"/>
    </row>
    <row r="975">
      <c r="A975" s="5"/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5"/>
      <c r="AI975" s="5"/>
      <c r="AJ975" s="5"/>
      <c r="AK975" s="5"/>
      <c r="AL975" s="5"/>
      <c r="AM975" s="5"/>
      <c r="AN975" s="5"/>
      <c r="AO975" s="5"/>
      <c r="AP975" s="5"/>
      <c r="AQ975" s="5"/>
      <c r="AR975" s="5"/>
      <c r="AS975" s="5"/>
      <c r="AT975" s="5"/>
      <c r="AU975" s="5"/>
      <c r="AV975" s="5"/>
      <c r="AW975" s="5"/>
      <c r="AX975" s="5"/>
      <c r="AY975" s="5"/>
      <c r="AZ975" s="5"/>
      <c r="BA975" s="5"/>
      <c r="BB975" s="5"/>
      <c r="BC975" s="5"/>
      <c r="BD975" s="5"/>
      <c r="BE975" s="5"/>
      <c r="BF975" s="5"/>
      <c r="BG975" s="5"/>
      <c r="BH975" s="5"/>
      <c r="BI975" s="5"/>
      <c r="BJ975" s="5"/>
      <c r="BK975" s="5"/>
      <c r="BL975" s="5"/>
      <c r="BM975" s="5"/>
      <c r="BN975" s="5"/>
      <c r="BO975" s="5"/>
      <c r="BP975" s="5"/>
      <c r="BQ975" s="5"/>
      <c r="BR975" s="5"/>
      <c r="BS975" s="5"/>
      <c r="BT975" s="5"/>
      <c r="BU975" s="5"/>
      <c r="BV975" s="5"/>
      <c r="BW975" s="5"/>
      <c r="BX975" s="5"/>
      <c r="BY975" s="5"/>
      <c r="BZ975" s="5"/>
      <c r="CA975" s="5"/>
      <c r="CB975" s="5"/>
      <c r="CC975" s="5"/>
      <c r="CD975" s="5"/>
      <c r="CE975" s="5"/>
      <c r="CF975" s="5"/>
      <c r="CG975" s="5"/>
      <c r="CH975" s="5"/>
      <c r="CI975" s="5"/>
      <c r="CJ975" s="5"/>
      <c r="CK975" s="5"/>
      <c r="CL975" s="5"/>
      <c r="CM975" s="5"/>
      <c r="CN975" s="5"/>
      <c r="CO975" s="5"/>
      <c r="CP975" s="5"/>
      <c r="CQ975" s="5"/>
      <c r="CR975" s="5"/>
      <c r="CS975" s="5"/>
      <c r="CT975" s="5"/>
      <c r="CU975" s="5"/>
      <c r="CV975" s="5"/>
      <c r="CW975" s="5"/>
      <c r="CX975" s="5"/>
      <c r="CY975" s="5"/>
      <c r="CZ975" s="5"/>
      <c r="DA975" s="5"/>
      <c r="DB975" s="5"/>
      <c r="DC975" s="5"/>
      <c r="DD975" s="5"/>
      <c r="DE975" s="5"/>
      <c r="DF975" s="5"/>
      <c r="DG975" s="5"/>
      <c r="DH975" s="5"/>
      <c r="DI975" s="5"/>
      <c r="DJ975" s="5"/>
      <c r="DK975" s="5"/>
      <c r="DL975" s="5"/>
      <c r="DM975" s="5"/>
      <c r="DN975" s="5"/>
      <c r="DO975" s="5"/>
      <c r="DP975" s="5"/>
      <c r="DQ975" s="5"/>
      <c r="DR975" s="5"/>
      <c r="DS975" s="5"/>
      <c r="DT975" s="5"/>
      <c r="DU975" s="5"/>
    </row>
    <row r="976">
      <c r="A976" s="5"/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5"/>
      <c r="AI976" s="5"/>
      <c r="AJ976" s="5"/>
      <c r="AK976" s="5"/>
      <c r="AL976" s="5"/>
      <c r="AM976" s="5"/>
      <c r="AN976" s="5"/>
      <c r="AO976" s="5"/>
      <c r="AP976" s="5"/>
      <c r="AQ976" s="5"/>
      <c r="AR976" s="5"/>
      <c r="AS976" s="5"/>
      <c r="AT976" s="5"/>
      <c r="AU976" s="5"/>
      <c r="AV976" s="5"/>
      <c r="AW976" s="5"/>
      <c r="AX976" s="5"/>
      <c r="AY976" s="5"/>
      <c r="AZ976" s="5"/>
      <c r="BA976" s="5"/>
      <c r="BB976" s="5"/>
      <c r="BC976" s="5"/>
      <c r="BD976" s="5"/>
      <c r="BE976" s="5"/>
      <c r="BF976" s="5"/>
      <c r="BG976" s="5"/>
      <c r="BH976" s="5"/>
      <c r="BI976" s="5"/>
      <c r="BJ976" s="5"/>
      <c r="BK976" s="5"/>
      <c r="BL976" s="5"/>
      <c r="BM976" s="5"/>
      <c r="BN976" s="5"/>
      <c r="BO976" s="5"/>
      <c r="BP976" s="5"/>
      <c r="BQ976" s="5"/>
      <c r="BR976" s="5"/>
      <c r="BS976" s="5"/>
      <c r="BT976" s="5"/>
      <c r="BU976" s="5"/>
      <c r="BV976" s="5"/>
      <c r="BW976" s="5"/>
      <c r="BX976" s="5"/>
      <c r="BY976" s="5"/>
      <c r="BZ976" s="5"/>
      <c r="CA976" s="5"/>
      <c r="CB976" s="5"/>
      <c r="CC976" s="5"/>
      <c r="CD976" s="5"/>
      <c r="CE976" s="5"/>
      <c r="CF976" s="5"/>
      <c r="CG976" s="5"/>
      <c r="CH976" s="5"/>
      <c r="CI976" s="5"/>
      <c r="CJ976" s="5"/>
      <c r="CK976" s="5"/>
      <c r="CL976" s="5"/>
      <c r="CM976" s="5"/>
      <c r="CN976" s="5"/>
      <c r="CO976" s="5"/>
      <c r="CP976" s="5"/>
      <c r="CQ976" s="5"/>
      <c r="CR976" s="5"/>
      <c r="CS976" s="5"/>
      <c r="CT976" s="5"/>
      <c r="CU976" s="5"/>
      <c r="CV976" s="5"/>
      <c r="CW976" s="5"/>
      <c r="CX976" s="5"/>
      <c r="CY976" s="5"/>
      <c r="CZ976" s="5"/>
      <c r="DA976" s="5"/>
      <c r="DB976" s="5"/>
      <c r="DC976" s="5"/>
      <c r="DD976" s="5"/>
      <c r="DE976" s="5"/>
      <c r="DF976" s="5"/>
      <c r="DG976" s="5"/>
      <c r="DH976" s="5"/>
      <c r="DI976" s="5"/>
      <c r="DJ976" s="5"/>
      <c r="DK976" s="5"/>
      <c r="DL976" s="5"/>
      <c r="DM976" s="5"/>
      <c r="DN976" s="5"/>
      <c r="DO976" s="5"/>
      <c r="DP976" s="5"/>
      <c r="DQ976" s="5"/>
      <c r="DR976" s="5"/>
      <c r="DS976" s="5"/>
      <c r="DT976" s="5"/>
      <c r="DU976" s="5"/>
    </row>
    <row r="977">
      <c r="A977" s="5"/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5"/>
      <c r="AI977" s="5"/>
      <c r="AJ977" s="5"/>
      <c r="AK977" s="5"/>
      <c r="AL977" s="5"/>
      <c r="AM977" s="5"/>
      <c r="AN977" s="5"/>
      <c r="AO977" s="5"/>
      <c r="AP977" s="5"/>
      <c r="AQ977" s="5"/>
      <c r="AR977" s="5"/>
      <c r="AS977" s="5"/>
      <c r="AT977" s="5"/>
      <c r="AU977" s="5"/>
      <c r="AV977" s="5"/>
      <c r="AW977" s="5"/>
      <c r="AX977" s="5"/>
      <c r="AY977" s="5"/>
      <c r="AZ977" s="5"/>
      <c r="BA977" s="5"/>
      <c r="BB977" s="5"/>
      <c r="BC977" s="5"/>
      <c r="BD977" s="5"/>
      <c r="BE977" s="5"/>
      <c r="BF977" s="5"/>
      <c r="BG977" s="5"/>
      <c r="BH977" s="5"/>
      <c r="BI977" s="5"/>
      <c r="BJ977" s="5"/>
      <c r="BK977" s="5"/>
      <c r="BL977" s="5"/>
      <c r="BM977" s="5"/>
      <c r="BN977" s="5"/>
      <c r="BO977" s="5"/>
      <c r="BP977" s="5"/>
      <c r="BQ977" s="5"/>
      <c r="BR977" s="5"/>
      <c r="BS977" s="5"/>
      <c r="BT977" s="5"/>
      <c r="BU977" s="5"/>
      <c r="BV977" s="5"/>
      <c r="BW977" s="5"/>
      <c r="BX977" s="5"/>
      <c r="BY977" s="5"/>
      <c r="BZ977" s="5"/>
      <c r="CA977" s="5"/>
      <c r="CB977" s="5"/>
      <c r="CC977" s="5"/>
      <c r="CD977" s="5"/>
      <c r="CE977" s="5"/>
      <c r="CF977" s="5"/>
      <c r="CG977" s="5"/>
      <c r="CH977" s="5"/>
      <c r="CI977" s="5"/>
      <c r="CJ977" s="5"/>
      <c r="CK977" s="5"/>
      <c r="CL977" s="5"/>
      <c r="CM977" s="5"/>
      <c r="CN977" s="5"/>
      <c r="CO977" s="5"/>
      <c r="CP977" s="5"/>
      <c r="CQ977" s="5"/>
      <c r="CR977" s="5"/>
      <c r="CS977" s="5"/>
      <c r="CT977" s="5"/>
      <c r="CU977" s="5"/>
      <c r="CV977" s="5"/>
      <c r="CW977" s="5"/>
      <c r="CX977" s="5"/>
      <c r="CY977" s="5"/>
      <c r="CZ977" s="5"/>
      <c r="DA977" s="5"/>
      <c r="DB977" s="5"/>
      <c r="DC977" s="5"/>
      <c r="DD977" s="5"/>
      <c r="DE977" s="5"/>
      <c r="DF977" s="5"/>
      <c r="DG977" s="5"/>
      <c r="DH977" s="5"/>
      <c r="DI977" s="5"/>
      <c r="DJ977" s="5"/>
      <c r="DK977" s="5"/>
      <c r="DL977" s="5"/>
      <c r="DM977" s="5"/>
      <c r="DN977" s="5"/>
      <c r="DO977" s="5"/>
      <c r="DP977" s="5"/>
      <c r="DQ977" s="5"/>
      <c r="DR977" s="5"/>
      <c r="DS977" s="5"/>
      <c r="DT977" s="5"/>
      <c r="DU977" s="5"/>
    </row>
    <row r="978">
      <c r="A978" s="5"/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5"/>
      <c r="AI978" s="5"/>
      <c r="AJ978" s="5"/>
      <c r="AK978" s="5"/>
      <c r="AL978" s="5"/>
      <c r="AM978" s="5"/>
      <c r="AN978" s="5"/>
      <c r="AO978" s="5"/>
      <c r="AP978" s="5"/>
      <c r="AQ978" s="5"/>
      <c r="AR978" s="5"/>
      <c r="AS978" s="5"/>
      <c r="AT978" s="5"/>
      <c r="AU978" s="5"/>
      <c r="AV978" s="5"/>
      <c r="AW978" s="5"/>
      <c r="AX978" s="5"/>
      <c r="AY978" s="5"/>
      <c r="AZ978" s="5"/>
      <c r="BA978" s="5"/>
      <c r="BB978" s="5"/>
      <c r="BC978" s="5"/>
      <c r="BD978" s="5"/>
      <c r="BE978" s="5"/>
      <c r="BF978" s="5"/>
      <c r="BG978" s="5"/>
      <c r="BH978" s="5"/>
      <c r="BI978" s="5"/>
      <c r="BJ978" s="5"/>
      <c r="BK978" s="5"/>
      <c r="BL978" s="5"/>
      <c r="BM978" s="5"/>
      <c r="BN978" s="5"/>
      <c r="BO978" s="5"/>
      <c r="BP978" s="5"/>
      <c r="BQ978" s="5"/>
      <c r="BR978" s="5"/>
      <c r="BS978" s="5"/>
      <c r="BT978" s="5"/>
      <c r="BU978" s="5"/>
      <c r="BV978" s="5"/>
      <c r="BW978" s="5"/>
      <c r="BX978" s="5"/>
      <c r="BY978" s="5"/>
      <c r="BZ978" s="5"/>
      <c r="CA978" s="5"/>
      <c r="CB978" s="5"/>
      <c r="CC978" s="5"/>
      <c r="CD978" s="5"/>
      <c r="CE978" s="5"/>
      <c r="CF978" s="5"/>
      <c r="CG978" s="5"/>
      <c r="CH978" s="5"/>
      <c r="CI978" s="5"/>
      <c r="CJ978" s="5"/>
      <c r="CK978" s="5"/>
      <c r="CL978" s="5"/>
      <c r="CM978" s="5"/>
      <c r="CN978" s="5"/>
      <c r="CO978" s="5"/>
      <c r="CP978" s="5"/>
      <c r="CQ978" s="5"/>
      <c r="CR978" s="5"/>
      <c r="CS978" s="5"/>
      <c r="CT978" s="5"/>
      <c r="CU978" s="5"/>
      <c r="CV978" s="5"/>
      <c r="CW978" s="5"/>
      <c r="CX978" s="5"/>
      <c r="CY978" s="5"/>
      <c r="CZ978" s="5"/>
      <c r="DA978" s="5"/>
      <c r="DB978" s="5"/>
      <c r="DC978" s="5"/>
      <c r="DD978" s="5"/>
      <c r="DE978" s="5"/>
      <c r="DF978" s="5"/>
      <c r="DG978" s="5"/>
      <c r="DH978" s="5"/>
      <c r="DI978" s="5"/>
      <c r="DJ978" s="5"/>
      <c r="DK978" s="5"/>
      <c r="DL978" s="5"/>
      <c r="DM978" s="5"/>
      <c r="DN978" s="5"/>
      <c r="DO978" s="5"/>
      <c r="DP978" s="5"/>
      <c r="DQ978" s="5"/>
      <c r="DR978" s="5"/>
      <c r="DS978" s="5"/>
      <c r="DT978" s="5"/>
      <c r="DU978" s="5"/>
    </row>
    <row r="979">
      <c r="A979" s="5"/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5"/>
      <c r="AI979" s="5"/>
      <c r="AJ979" s="5"/>
      <c r="AK979" s="5"/>
      <c r="AL979" s="5"/>
      <c r="AM979" s="5"/>
      <c r="AN979" s="5"/>
      <c r="AO979" s="5"/>
      <c r="AP979" s="5"/>
      <c r="AQ979" s="5"/>
      <c r="AR979" s="5"/>
      <c r="AS979" s="5"/>
      <c r="AT979" s="5"/>
      <c r="AU979" s="5"/>
      <c r="AV979" s="5"/>
      <c r="AW979" s="5"/>
      <c r="AX979" s="5"/>
      <c r="AY979" s="5"/>
      <c r="AZ979" s="5"/>
      <c r="BA979" s="5"/>
      <c r="BB979" s="5"/>
      <c r="BC979" s="5"/>
      <c r="BD979" s="5"/>
      <c r="BE979" s="5"/>
      <c r="BF979" s="5"/>
      <c r="BG979" s="5"/>
      <c r="BH979" s="5"/>
      <c r="BI979" s="5"/>
      <c r="BJ979" s="5"/>
      <c r="BK979" s="5"/>
      <c r="BL979" s="5"/>
      <c r="BM979" s="5"/>
      <c r="BN979" s="5"/>
      <c r="BO979" s="5"/>
      <c r="BP979" s="5"/>
      <c r="BQ979" s="5"/>
      <c r="BR979" s="5"/>
      <c r="BS979" s="5"/>
      <c r="BT979" s="5"/>
      <c r="BU979" s="5"/>
      <c r="BV979" s="5"/>
      <c r="BW979" s="5"/>
      <c r="BX979" s="5"/>
      <c r="BY979" s="5"/>
      <c r="BZ979" s="5"/>
      <c r="CA979" s="5"/>
      <c r="CB979" s="5"/>
      <c r="CC979" s="5"/>
      <c r="CD979" s="5"/>
      <c r="CE979" s="5"/>
      <c r="CF979" s="5"/>
      <c r="CG979" s="5"/>
      <c r="CH979" s="5"/>
      <c r="CI979" s="5"/>
      <c r="CJ979" s="5"/>
      <c r="CK979" s="5"/>
      <c r="CL979" s="5"/>
      <c r="CM979" s="5"/>
      <c r="CN979" s="5"/>
      <c r="CO979" s="5"/>
      <c r="CP979" s="5"/>
      <c r="CQ979" s="5"/>
      <c r="CR979" s="5"/>
      <c r="CS979" s="5"/>
      <c r="CT979" s="5"/>
      <c r="CU979" s="5"/>
      <c r="CV979" s="5"/>
      <c r="CW979" s="5"/>
      <c r="CX979" s="5"/>
      <c r="CY979" s="5"/>
      <c r="CZ979" s="5"/>
      <c r="DA979" s="5"/>
      <c r="DB979" s="5"/>
      <c r="DC979" s="5"/>
      <c r="DD979" s="5"/>
      <c r="DE979" s="5"/>
      <c r="DF979" s="5"/>
      <c r="DG979" s="5"/>
      <c r="DH979" s="5"/>
      <c r="DI979" s="5"/>
      <c r="DJ979" s="5"/>
      <c r="DK979" s="5"/>
      <c r="DL979" s="5"/>
      <c r="DM979" s="5"/>
      <c r="DN979" s="5"/>
      <c r="DO979" s="5"/>
      <c r="DP979" s="5"/>
      <c r="DQ979" s="5"/>
      <c r="DR979" s="5"/>
      <c r="DS979" s="5"/>
      <c r="DT979" s="5"/>
      <c r="DU979" s="5"/>
    </row>
    <row r="980">
      <c r="A980" s="5"/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5"/>
      <c r="AI980" s="5"/>
      <c r="AJ980" s="5"/>
      <c r="AK980" s="5"/>
      <c r="AL980" s="5"/>
      <c r="AM980" s="5"/>
      <c r="AN980" s="5"/>
      <c r="AO980" s="5"/>
      <c r="AP980" s="5"/>
      <c r="AQ980" s="5"/>
      <c r="AR980" s="5"/>
      <c r="AS980" s="5"/>
      <c r="AT980" s="5"/>
      <c r="AU980" s="5"/>
      <c r="AV980" s="5"/>
      <c r="AW980" s="5"/>
      <c r="AX980" s="5"/>
      <c r="AY980" s="5"/>
      <c r="AZ980" s="5"/>
      <c r="BA980" s="5"/>
      <c r="BB980" s="5"/>
      <c r="BC980" s="5"/>
      <c r="BD980" s="5"/>
      <c r="BE980" s="5"/>
      <c r="BF980" s="5"/>
      <c r="BG980" s="5"/>
      <c r="BH980" s="5"/>
      <c r="BI980" s="5"/>
      <c r="BJ980" s="5"/>
      <c r="BK980" s="5"/>
      <c r="BL980" s="5"/>
      <c r="BM980" s="5"/>
      <c r="BN980" s="5"/>
      <c r="BO980" s="5"/>
      <c r="BP980" s="5"/>
      <c r="BQ980" s="5"/>
      <c r="BR980" s="5"/>
      <c r="BS980" s="5"/>
      <c r="BT980" s="5"/>
      <c r="BU980" s="5"/>
      <c r="BV980" s="5"/>
      <c r="BW980" s="5"/>
      <c r="BX980" s="5"/>
      <c r="BY980" s="5"/>
      <c r="BZ980" s="5"/>
      <c r="CA980" s="5"/>
      <c r="CB980" s="5"/>
      <c r="CC980" s="5"/>
      <c r="CD980" s="5"/>
      <c r="CE980" s="5"/>
      <c r="CF980" s="5"/>
      <c r="CG980" s="5"/>
      <c r="CH980" s="5"/>
      <c r="CI980" s="5"/>
      <c r="CJ980" s="5"/>
      <c r="CK980" s="5"/>
      <c r="CL980" s="5"/>
      <c r="CM980" s="5"/>
      <c r="CN980" s="5"/>
      <c r="CO980" s="5"/>
      <c r="CP980" s="5"/>
      <c r="CQ980" s="5"/>
      <c r="CR980" s="5"/>
      <c r="CS980" s="5"/>
      <c r="CT980" s="5"/>
      <c r="CU980" s="5"/>
      <c r="CV980" s="5"/>
      <c r="CW980" s="5"/>
      <c r="CX980" s="5"/>
      <c r="CY980" s="5"/>
      <c r="CZ980" s="5"/>
      <c r="DA980" s="5"/>
      <c r="DB980" s="5"/>
      <c r="DC980" s="5"/>
      <c r="DD980" s="5"/>
      <c r="DE980" s="5"/>
      <c r="DF980" s="5"/>
      <c r="DG980" s="5"/>
      <c r="DH980" s="5"/>
      <c r="DI980" s="5"/>
      <c r="DJ980" s="5"/>
      <c r="DK980" s="5"/>
      <c r="DL980" s="5"/>
      <c r="DM980" s="5"/>
      <c r="DN980" s="5"/>
      <c r="DO980" s="5"/>
      <c r="DP980" s="5"/>
      <c r="DQ980" s="5"/>
      <c r="DR980" s="5"/>
      <c r="DS980" s="5"/>
      <c r="DT980" s="5"/>
      <c r="DU980" s="5"/>
    </row>
    <row r="981">
      <c r="A981" s="5"/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5"/>
      <c r="AI981" s="5"/>
      <c r="AJ981" s="5"/>
      <c r="AK981" s="5"/>
      <c r="AL981" s="5"/>
      <c r="AM981" s="5"/>
      <c r="AN981" s="5"/>
      <c r="AO981" s="5"/>
      <c r="AP981" s="5"/>
      <c r="AQ981" s="5"/>
      <c r="AR981" s="5"/>
      <c r="AS981" s="5"/>
      <c r="AT981" s="5"/>
      <c r="AU981" s="5"/>
      <c r="AV981" s="5"/>
      <c r="AW981" s="5"/>
      <c r="AX981" s="5"/>
      <c r="AY981" s="5"/>
      <c r="AZ981" s="5"/>
      <c r="BA981" s="5"/>
      <c r="BB981" s="5"/>
      <c r="BC981" s="5"/>
      <c r="BD981" s="5"/>
      <c r="BE981" s="5"/>
      <c r="BF981" s="5"/>
      <c r="BG981" s="5"/>
      <c r="BH981" s="5"/>
      <c r="BI981" s="5"/>
      <c r="BJ981" s="5"/>
      <c r="BK981" s="5"/>
      <c r="BL981" s="5"/>
      <c r="BM981" s="5"/>
      <c r="BN981" s="5"/>
      <c r="BO981" s="5"/>
      <c r="BP981" s="5"/>
      <c r="BQ981" s="5"/>
      <c r="BR981" s="5"/>
      <c r="BS981" s="5"/>
      <c r="BT981" s="5"/>
      <c r="BU981" s="5"/>
      <c r="BV981" s="5"/>
      <c r="BW981" s="5"/>
      <c r="BX981" s="5"/>
      <c r="BY981" s="5"/>
      <c r="BZ981" s="5"/>
      <c r="CA981" s="5"/>
      <c r="CB981" s="5"/>
      <c r="CC981" s="5"/>
      <c r="CD981" s="5"/>
      <c r="CE981" s="5"/>
      <c r="CF981" s="5"/>
      <c r="CG981" s="5"/>
      <c r="CH981" s="5"/>
      <c r="CI981" s="5"/>
      <c r="CJ981" s="5"/>
      <c r="CK981" s="5"/>
      <c r="CL981" s="5"/>
      <c r="CM981" s="5"/>
      <c r="CN981" s="5"/>
      <c r="CO981" s="5"/>
      <c r="CP981" s="5"/>
      <c r="CQ981" s="5"/>
      <c r="CR981" s="5"/>
      <c r="CS981" s="5"/>
      <c r="CT981" s="5"/>
      <c r="CU981" s="5"/>
      <c r="CV981" s="5"/>
      <c r="CW981" s="5"/>
      <c r="CX981" s="5"/>
      <c r="CY981" s="5"/>
      <c r="CZ981" s="5"/>
      <c r="DA981" s="5"/>
      <c r="DB981" s="5"/>
      <c r="DC981" s="5"/>
      <c r="DD981" s="5"/>
      <c r="DE981" s="5"/>
      <c r="DF981" s="5"/>
      <c r="DG981" s="5"/>
      <c r="DH981" s="5"/>
      <c r="DI981" s="5"/>
      <c r="DJ981" s="5"/>
      <c r="DK981" s="5"/>
      <c r="DL981" s="5"/>
      <c r="DM981" s="5"/>
      <c r="DN981" s="5"/>
      <c r="DO981" s="5"/>
      <c r="DP981" s="5"/>
      <c r="DQ981" s="5"/>
      <c r="DR981" s="5"/>
      <c r="DS981" s="5"/>
      <c r="DT981" s="5"/>
      <c r="DU981" s="5"/>
    </row>
    <row r="982">
      <c r="A982" s="5"/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5"/>
      <c r="AI982" s="5"/>
      <c r="AJ982" s="5"/>
      <c r="AK982" s="5"/>
      <c r="AL982" s="5"/>
      <c r="AM982" s="5"/>
      <c r="AN982" s="5"/>
      <c r="AO982" s="5"/>
      <c r="AP982" s="5"/>
      <c r="AQ982" s="5"/>
      <c r="AR982" s="5"/>
      <c r="AS982" s="5"/>
      <c r="AT982" s="5"/>
      <c r="AU982" s="5"/>
      <c r="AV982" s="5"/>
      <c r="AW982" s="5"/>
      <c r="AX982" s="5"/>
      <c r="AY982" s="5"/>
      <c r="AZ982" s="5"/>
      <c r="BA982" s="5"/>
      <c r="BB982" s="5"/>
      <c r="BC982" s="5"/>
      <c r="BD982" s="5"/>
      <c r="BE982" s="5"/>
      <c r="BF982" s="5"/>
      <c r="BG982" s="5"/>
      <c r="BH982" s="5"/>
      <c r="BI982" s="5"/>
      <c r="BJ982" s="5"/>
      <c r="BK982" s="5"/>
      <c r="BL982" s="5"/>
      <c r="BM982" s="5"/>
      <c r="BN982" s="5"/>
      <c r="BO982" s="5"/>
      <c r="BP982" s="5"/>
      <c r="BQ982" s="5"/>
      <c r="BR982" s="5"/>
      <c r="BS982" s="5"/>
      <c r="BT982" s="5"/>
      <c r="BU982" s="5"/>
      <c r="BV982" s="5"/>
      <c r="BW982" s="5"/>
      <c r="BX982" s="5"/>
      <c r="BY982" s="5"/>
      <c r="BZ982" s="5"/>
      <c r="CA982" s="5"/>
      <c r="CB982" s="5"/>
      <c r="CC982" s="5"/>
      <c r="CD982" s="5"/>
      <c r="CE982" s="5"/>
      <c r="CF982" s="5"/>
      <c r="CG982" s="5"/>
      <c r="CH982" s="5"/>
      <c r="CI982" s="5"/>
      <c r="CJ982" s="5"/>
      <c r="CK982" s="5"/>
      <c r="CL982" s="5"/>
      <c r="CM982" s="5"/>
      <c r="CN982" s="5"/>
      <c r="CO982" s="5"/>
      <c r="CP982" s="5"/>
      <c r="CQ982" s="5"/>
      <c r="CR982" s="5"/>
      <c r="CS982" s="5"/>
      <c r="CT982" s="5"/>
      <c r="CU982" s="5"/>
      <c r="CV982" s="5"/>
      <c r="CW982" s="5"/>
      <c r="CX982" s="5"/>
      <c r="CY982" s="5"/>
      <c r="CZ982" s="5"/>
      <c r="DA982" s="5"/>
      <c r="DB982" s="5"/>
      <c r="DC982" s="5"/>
      <c r="DD982" s="5"/>
      <c r="DE982" s="5"/>
      <c r="DF982" s="5"/>
      <c r="DG982" s="5"/>
      <c r="DH982" s="5"/>
      <c r="DI982" s="5"/>
      <c r="DJ982" s="5"/>
      <c r="DK982" s="5"/>
      <c r="DL982" s="5"/>
      <c r="DM982" s="5"/>
      <c r="DN982" s="5"/>
      <c r="DO982" s="5"/>
      <c r="DP982" s="5"/>
      <c r="DQ982" s="5"/>
      <c r="DR982" s="5"/>
      <c r="DS982" s="5"/>
      <c r="DT982" s="5"/>
      <c r="DU982" s="5"/>
    </row>
    <row r="983">
      <c r="A983" s="5"/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5"/>
      <c r="AI983" s="5"/>
      <c r="AJ983" s="5"/>
      <c r="AK983" s="5"/>
      <c r="AL983" s="5"/>
      <c r="AM983" s="5"/>
      <c r="AN983" s="5"/>
      <c r="AO983" s="5"/>
      <c r="AP983" s="5"/>
      <c r="AQ983" s="5"/>
      <c r="AR983" s="5"/>
      <c r="AS983" s="5"/>
      <c r="AT983" s="5"/>
      <c r="AU983" s="5"/>
      <c r="AV983" s="5"/>
      <c r="AW983" s="5"/>
      <c r="AX983" s="5"/>
      <c r="AY983" s="5"/>
      <c r="AZ983" s="5"/>
      <c r="BA983" s="5"/>
      <c r="BB983" s="5"/>
      <c r="BC983" s="5"/>
      <c r="BD983" s="5"/>
      <c r="BE983" s="5"/>
      <c r="BF983" s="5"/>
      <c r="BG983" s="5"/>
      <c r="BH983" s="5"/>
      <c r="BI983" s="5"/>
      <c r="BJ983" s="5"/>
      <c r="BK983" s="5"/>
      <c r="BL983" s="5"/>
      <c r="BM983" s="5"/>
      <c r="BN983" s="5"/>
      <c r="BO983" s="5"/>
      <c r="BP983" s="5"/>
      <c r="BQ983" s="5"/>
      <c r="BR983" s="5"/>
      <c r="BS983" s="5"/>
      <c r="BT983" s="5"/>
      <c r="BU983" s="5"/>
      <c r="BV983" s="5"/>
      <c r="BW983" s="5"/>
      <c r="BX983" s="5"/>
      <c r="BY983" s="5"/>
      <c r="BZ983" s="5"/>
      <c r="CA983" s="5"/>
      <c r="CB983" s="5"/>
      <c r="CC983" s="5"/>
      <c r="CD983" s="5"/>
      <c r="CE983" s="5"/>
      <c r="CF983" s="5"/>
      <c r="CG983" s="5"/>
      <c r="CH983" s="5"/>
      <c r="CI983" s="5"/>
      <c r="CJ983" s="5"/>
      <c r="CK983" s="5"/>
      <c r="CL983" s="5"/>
      <c r="CM983" s="5"/>
      <c r="CN983" s="5"/>
      <c r="CO983" s="5"/>
      <c r="CP983" s="5"/>
      <c r="CQ983" s="5"/>
      <c r="CR983" s="5"/>
      <c r="CS983" s="5"/>
      <c r="CT983" s="5"/>
      <c r="CU983" s="5"/>
      <c r="CV983" s="5"/>
      <c r="CW983" s="5"/>
      <c r="CX983" s="5"/>
      <c r="CY983" s="5"/>
      <c r="CZ983" s="5"/>
      <c r="DA983" s="5"/>
      <c r="DB983" s="5"/>
      <c r="DC983" s="5"/>
      <c r="DD983" s="5"/>
      <c r="DE983" s="5"/>
      <c r="DF983" s="5"/>
      <c r="DG983" s="5"/>
      <c r="DH983" s="5"/>
      <c r="DI983" s="5"/>
      <c r="DJ983" s="5"/>
      <c r="DK983" s="5"/>
      <c r="DL983" s="5"/>
      <c r="DM983" s="5"/>
      <c r="DN983" s="5"/>
      <c r="DO983" s="5"/>
      <c r="DP983" s="5"/>
      <c r="DQ983" s="5"/>
      <c r="DR983" s="5"/>
      <c r="DS983" s="5"/>
      <c r="DT983" s="5"/>
      <c r="DU983" s="5"/>
    </row>
    <row r="984">
      <c r="A984" s="5"/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5"/>
      <c r="AI984" s="5"/>
      <c r="AJ984" s="5"/>
      <c r="AK984" s="5"/>
      <c r="AL984" s="5"/>
      <c r="AM984" s="5"/>
      <c r="AN984" s="5"/>
      <c r="AO984" s="5"/>
      <c r="AP984" s="5"/>
      <c r="AQ984" s="5"/>
      <c r="AR984" s="5"/>
      <c r="AS984" s="5"/>
      <c r="AT984" s="5"/>
      <c r="AU984" s="5"/>
      <c r="AV984" s="5"/>
      <c r="AW984" s="5"/>
      <c r="AX984" s="5"/>
      <c r="AY984" s="5"/>
      <c r="AZ984" s="5"/>
      <c r="BA984" s="5"/>
      <c r="BB984" s="5"/>
      <c r="BC984" s="5"/>
      <c r="BD984" s="5"/>
      <c r="BE984" s="5"/>
      <c r="BF984" s="5"/>
      <c r="BG984" s="5"/>
      <c r="BH984" s="5"/>
      <c r="BI984" s="5"/>
      <c r="BJ984" s="5"/>
      <c r="BK984" s="5"/>
      <c r="BL984" s="5"/>
      <c r="BM984" s="5"/>
      <c r="BN984" s="5"/>
      <c r="BO984" s="5"/>
      <c r="BP984" s="5"/>
      <c r="BQ984" s="5"/>
      <c r="BR984" s="5"/>
      <c r="BS984" s="5"/>
      <c r="BT984" s="5"/>
      <c r="BU984" s="5"/>
      <c r="BV984" s="5"/>
      <c r="BW984" s="5"/>
      <c r="BX984" s="5"/>
      <c r="BY984" s="5"/>
      <c r="BZ984" s="5"/>
      <c r="CA984" s="5"/>
      <c r="CB984" s="5"/>
      <c r="CC984" s="5"/>
      <c r="CD984" s="5"/>
      <c r="CE984" s="5"/>
      <c r="CF984" s="5"/>
      <c r="CG984" s="5"/>
      <c r="CH984" s="5"/>
      <c r="CI984" s="5"/>
      <c r="CJ984" s="5"/>
      <c r="CK984" s="5"/>
      <c r="CL984" s="5"/>
      <c r="CM984" s="5"/>
      <c r="CN984" s="5"/>
      <c r="CO984" s="5"/>
      <c r="CP984" s="5"/>
      <c r="CQ984" s="5"/>
      <c r="CR984" s="5"/>
      <c r="CS984" s="5"/>
      <c r="CT984" s="5"/>
      <c r="CU984" s="5"/>
      <c r="CV984" s="5"/>
      <c r="CW984" s="5"/>
      <c r="CX984" s="5"/>
      <c r="CY984" s="5"/>
      <c r="CZ984" s="5"/>
      <c r="DA984" s="5"/>
      <c r="DB984" s="5"/>
      <c r="DC984" s="5"/>
      <c r="DD984" s="5"/>
      <c r="DE984" s="5"/>
      <c r="DF984" s="5"/>
      <c r="DG984" s="5"/>
      <c r="DH984" s="5"/>
      <c r="DI984" s="5"/>
      <c r="DJ984" s="5"/>
      <c r="DK984" s="5"/>
      <c r="DL984" s="5"/>
      <c r="DM984" s="5"/>
      <c r="DN984" s="5"/>
      <c r="DO984" s="5"/>
      <c r="DP984" s="5"/>
      <c r="DQ984" s="5"/>
      <c r="DR984" s="5"/>
      <c r="DS984" s="5"/>
      <c r="DT984" s="5"/>
      <c r="DU984" s="5"/>
    </row>
    <row r="985">
      <c r="A985" s="5"/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5"/>
      <c r="AI985" s="5"/>
      <c r="AJ985" s="5"/>
      <c r="AK985" s="5"/>
      <c r="AL985" s="5"/>
      <c r="AM985" s="5"/>
      <c r="AN985" s="5"/>
      <c r="AO985" s="5"/>
      <c r="AP985" s="5"/>
      <c r="AQ985" s="5"/>
      <c r="AR985" s="5"/>
      <c r="AS985" s="5"/>
      <c r="AT985" s="5"/>
      <c r="AU985" s="5"/>
      <c r="AV985" s="5"/>
      <c r="AW985" s="5"/>
      <c r="AX985" s="5"/>
      <c r="AY985" s="5"/>
      <c r="AZ985" s="5"/>
      <c r="BA985" s="5"/>
      <c r="BB985" s="5"/>
      <c r="BC985" s="5"/>
      <c r="BD985" s="5"/>
      <c r="BE985" s="5"/>
      <c r="BF985" s="5"/>
      <c r="BG985" s="5"/>
      <c r="BH985" s="5"/>
      <c r="BI985" s="5"/>
      <c r="BJ985" s="5"/>
      <c r="BK985" s="5"/>
      <c r="BL985" s="5"/>
      <c r="BM985" s="5"/>
      <c r="BN985" s="5"/>
      <c r="BO985" s="5"/>
      <c r="BP985" s="5"/>
      <c r="BQ985" s="5"/>
      <c r="BR985" s="5"/>
      <c r="BS985" s="5"/>
      <c r="BT985" s="5"/>
      <c r="BU985" s="5"/>
      <c r="BV985" s="5"/>
      <c r="BW985" s="5"/>
      <c r="BX985" s="5"/>
      <c r="BY985" s="5"/>
      <c r="BZ985" s="5"/>
      <c r="CA985" s="5"/>
      <c r="CB985" s="5"/>
      <c r="CC985" s="5"/>
      <c r="CD985" s="5"/>
      <c r="CE985" s="5"/>
      <c r="CF985" s="5"/>
      <c r="CG985" s="5"/>
      <c r="CH985" s="5"/>
      <c r="CI985" s="5"/>
      <c r="CJ985" s="5"/>
      <c r="CK985" s="5"/>
      <c r="CL985" s="5"/>
      <c r="CM985" s="5"/>
      <c r="CN985" s="5"/>
      <c r="CO985" s="5"/>
      <c r="CP985" s="5"/>
      <c r="CQ985" s="5"/>
      <c r="CR985" s="5"/>
      <c r="CS985" s="5"/>
      <c r="CT985" s="5"/>
      <c r="CU985" s="5"/>
      <c r="CV985" s="5"/>
      <c r="CW985" s="5"/>
      <c r="CX985" s="5"/>
      <c r="CY985" s="5"/>
      <c r="CZ985" s="5"/>
      <c r="DA985" s="5"/>
      <c r="DB985" s="5"/>
      <c r="DC985" s="5"/>
      <c r="DD985" s="5"/>
      <c r="DE985" s="5"/>
      <c r="DF985" s="5"/>
      <c r="DG985" s="5"/>
      <c r="DH985" s="5"/>
      <c r="DI985" s="5"/>
      <c r="DJ985" s="5"/>
      <c r="DK985" s="5"/>
      <c r="DL985" s="5"/>
      <c r="DM985" s="5"/>
      <c r="DN985" s="5"/>
      <c r="DO985" s="5"/>
      <c r="DP985" s="5"/>
      <c r="DQ985" s="5"/>
      <c r="DR985" s="5"/>
      <c r="DS985" s="5"/>
      <c r="DT985" s="5"/>
      <c r="DU985" s="5"/>
    </row>
    <row r="986">
      <c r="A986" s="5"/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5"/>
      <c r="AI986" s="5"/>
      <c r="AJ986" s="5"/>
      <c r="AK986" s="5"/>
      <c r="AL986" s="5"/>
      <c r="AM986" s="5"/>
      <c r="AN986" s="5"/>
      <c r="AO986" s="5"/>
      <c r="AP986" s="5"/>
      <c r="AQ986" s="5"/>
      <c r="AR986" s="5"/>
      <c r="AS986" s="5"/>
      <c r="AT986" s="5"/>
      <c r="AU986" s="5"/>
      <c r="AV986" s="5"/>
      <c r="AW986" s="5"/>
      <c r="AX986" s="5"/>
      <c r="AY986" s="5"/>
      <c r="AZ986" s="5"/>
      <c r="BA986" s="5"/>
      <c r="BB986" s="5"/>
      <c r="BC986" s="5"/>
      <c r="BD986" s="5"/>
      <c r="BE986" s="5"/>
      <c r="BF986" s="5"/>
      <c r="BG986" s="5"/>
      <c r="BH986" s="5"/>
      <c r="BI986" s="5"/>
      <c r="BJ986" s="5"/>
      <c r="BK986" s="5"/>
      <c r="BL986" s="5"/>
      <c r="BM986" s="5"/>
      <c r="BN986" s="5"/>
      <c r="BO986" s="5"/>
      <c r="BP986" s="5"/>
      <c r="BQ986" s="5"/>
      <c r="BR986" s="5"/>
      <c r="BS986" s="5"/>
      <c r="BT986" s="5"/>
      <c r="BU986" s="5"/>
      <c r="BV986" s="5"/>
      <c r="BW986" s="5"/>
      <c r="BX986" s="5"/>
      <c r="BY986" s="5"/>
      <c r="BZ986" s="5"/>
      <c r="CA986" s="5"/>
      <c r="CB986" s="5"/>
      <c r="CC986" s="5"/>
      <c r="CD986" s="5"/>
      <c r="CE986" s="5"/>
      <c r="CF986" s="5"/>
      <c r="CG986" s="5"/>
      <c r="CH986" s="5"/>
      <c r="CI986" s="5"/>
      <c r="CJ986" s="5"/>
      <c r="CK986" s="5"/>
      <c r="CL986" s="5"/>
      <c r="CM986" s="5"/>
      <c r="CN986" s="5"/>
      <c r="CO986" s="5"/>
      <c r="CP986" s="5"/>
      <c r="CQ986" s="5"/>
      <c r="CR986" s="5"/>
      <c r="CS986" s="5"/>
      <c r="CT986" s="5"/>
      <c r="CU986" s="5"/>
      <c r="CV986" s="5"/>
      <c r="CW986" s="5"/>
      <c r="CX986" s="5"/>
      <c r="CY986" s="5"/>
      <c r="CZ986" s="5"/>
      <c r="DA986" s="5"/>
      <c r="DB986" s="5"/>
      <c r="DC986" s="5"/>
      <c r="DD986" s="5"/>
      <c r="DE986" s="5"/>
      <c r="DF986" s="5"/>
      <c r="DG986" s="5"/>
      <c r="DH986" s="5"/>
      <c r="DI986" s="5"/>
      <c r="DJ986" s="5"/>
      <c r="DK986" s="5"/>
      <c r="DL986" s="5"/>
      <c r="DM986" s="5"/>
      <c r="DN986" s="5"/>
      <c r="DO986" s="5"/>
      <c r="DP986" s="5"/>
      <c r="DQ986" s="5"/>
      <c r="DR986" s="5"/>
      <c r="DS986" s="5"/>
      <c r="DT986" s="5"/>
      <c r="DU986" s="5"/>
    </row>
    <row r="987">
      <c r="A987" s="5"/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5"/>
      <c r="AI987" s="5"/>
      <c r="AJ987" s="5"/>
      <c r="AK987" s="5"/>
      <c r="AL987" s="5"/>
      <c r="AM987" s="5"/>
      <c r="AN987" s="5"/>
      <c r="AO987" s="5"/>
      <c r="AP987" s="5"/>
      <c r="AQ987" s="5"/>
      <c r="AR987" s="5"/>
      <c r="AS987" s="5"/>
      <c r="AT987" s="5"/>
      <c r="AU987" s="5"/>
      <c r="AV987" s="5"/>
      <c r="AW987" s="5"/>
      <c r="AX987" s="5"/>
      <c r="AY987" s="5"/>
      <c r="AZ987" s="5"/>
      <c r="BA987" s="5"/>
      <c r="BB987" s="5"/>
      <c r="BC987" s="5"/>
      <c r="BD987" s="5"/>
      <c r="BE987" s="5"/>
      <c r="BF987" s="5"/>
      <c r="BG987" s="5"/>
      <c r="BH987" s="5"/>
      <c r="BI987" s="5"/>
      <c r="BJ987" s="5"/>
      <c r="BK987" s="5"/>
      <c r="BL987" s="5"/>
      <c r="BM987" s="5"/>
      <c r="BN987" s="5"/>
      <c r="BO987" s="5"/>
      <c r="BP987" s="5"/>
      <c r="BQ987" s="5"/>
      <c r="BR987" s="5"/>
      <c r="BS987" s="5"/>
      <c r="BT987" s="5"/>
      <c r="BU987" s="5"/>
      <c r="BV987" s="5"/>
      <c r="BW987" s="5"/>
      <c r="BX987" s="5"/>
      <c r="BY987" s="5"/>
      <c r="BZ987" s="5"/>
      <c r="CA987" s="5"/>
      <c r="CB987" s="5"/>
      <c r="CC987" s="5"/>
      <c r="CD987" s="5"/>
      <c r="CE987" s="5"/>
      <c r="CF987" s="5"/>
      <c r="CG987" s="5"/>
      <c r="CH987" s="5"/>
      <c r="CI987" s="5"/>
      <c r="CJ987" s="5"/>
      <c r="CK987" s="5"/>
      <c r="CL987" s="5"/>
      <c r="CM987" s="5"/>
      <c r="CN987" s="5"/>
      <c r="CO987" s="5"/>
      <c r="CP987" s="5"/>
      <c r="CQ987" s="5"/>
      <c r="CR987" s="5"/>
      <c r="CS987" s="5"/>
      <c r="CT987" s="5"/>
      <c r="CU987" s="5"/>
      <c r="CV987" s="5"/>
      <c r="CW987" s="5"/>
      <c r="CX987" s="5"/>
      <c r="CY987" s="5"/>
      <c r="CZ987" s="5"/>
      <c r="DA987" s="5"/>
      <c r="DB987" s="5"/>
      <c r="DC987" s="5"/>
      <c r="DD987" s="5"/>
      <c r="DE987" s="5"/>
      <c r="DF987" s="5"/>
      <c r="DG987" s="5"/>
      <c r="DH987" s="5"/>
      <c r="DI987" s="5"/>
      <c r="DJ987" s="5"/>
      <c r="DK987" s="5"/>
      <c r="DL987" s="5"/>
      <c r="DM987" s="5"/>
      <c r="DN987" s="5"/>
      <c r="DO987" s="5"/>
      <c r="DP987" s="5"/>
      <c r="DQ987" s="5"/>
      <c r="DR987" s="5"/>
      <c r="DS987" s="5"/>
      <c r="DT987" s="5"/>
      <c r="DU987" s="5"/>
    </row>
    <row r="988">
      <c r="A988" s="5"/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5"/>
      <c r="AI988" s="5"/>
      <c r="AJ988" s="5"/>
      <c r="AK988" s="5"/>
      <c r="AL988" s="5"/>
      <c r="AM988" s="5"/>
      <c r="AN988" s="5"/>
      <c r="AO988" s="5"/>
      <c r="AP988" s="5"/>
      <c r="AQ988" s="5"/>
      <c r="AR988" s="5"/>
      <c r="AS988" s="5"/>
      <c r="AT988" s="5"/>
      <c r="AU988" s="5"/>
      <c r="AV988" s="5"/>
      <c r="AW988" s="5"/>
      <c r="AX988" s="5"/>
      <c r="AY988" s="5"/>
      <c r="AZ988" s="5"/>
      <c r="BA988" s="5"/>
      <c r="BB988" s="5"/>
      <c r="BC988" s="5"/>
      <c r="BD988" s="5"/>
      <c r="BE988" s="5"/>
      <c r="BF988" s="5"/>
      <c r="BG988" s="5"/>
      <c r="BH988" s="5"/>
      <c r="BI988" s="5"/>
      <c r="BJ988" s="5"/>
      <c r="BK988" s="5"/>
      <c r="BL988" s="5"/>
      <c r="BM988" s="5"/>
      <c r="BN988" s="5"/>
      <c r="BO988" s="5"/>
      <c r="BP988" s="5"/>
      <c r="BQ988" s="5"/>
      <c r="BR988" s="5"/>
      <c r="BS988" s="5"/>
      <c r="BT988" s="5"/>
      <c r="BU988" s="5"/>
      <c r="BV988" s="5"/>
      <c r="BW988" s="5"/>
      <c r="BX988" s="5"/>
      <c r="BY988" s="5"/>
      <c r="BZ988" s="5"/>
      <c r="CA988" s="5"/>
      <c r="CB988" s="5"/>
      <c r="CC988" s="5"/>
      <c r="CD988" s="5"/>
      <c r="CE988" s="5"/>
      <c r="CF988" s="5"/>
      <c r="CG988" s="5"/>
      <c r="CH988" s="5"/>
      <c r="CI988" s="5"/>
      <c r="CJ988" s="5"/>
      <c r="CK988" s="5"/>
      <c r="CL988" s="5"/>
      <c r="CM988" s="5"/>
      <c r="CN988" s="5"/>
      <c r="CO988" s="5"/>
      <c r="CP988" s="5"/>
      <c r="CQ988" s="5"/>
      <c r="CR988" s="5"/>
      <c r="CS988" s="5"/>
      <c r="CT988" s="5"/>
      <c r="CU988" s="5"/>
      <c r="CV988" s="5"/>
      <c r="CW988" s="5"/>
      <c r="CX988" s="5"/>
      <c r="CY988" s="5"/>
      <c r="CZ988" s="5"/>
      <c r="DA988" s="5"/>
      <c r="DB988" s="5"/>
      <c r="DC988" s="5"/>
      <c r="DD988" s="5"/>
      <c r="DE988" s="5"/>
      <c r="DF988" s="5"/>
      <c r="DG988" s="5"/>
      <c r="DH988" s="5"/>
      <c r="DI988" s="5"/>
      <c r="DJ988" s="5"/>
      <c r="DK988" s="5"/>
      <c r="DL988" s="5"/>
      <c r="DM988" s="5"/>
      <c r="DN988" s="5"/>
      <c r="DO988" s="5"/>
      <c r="DP988" s="5"/>
      <c r="DQ988" s="5"/>
      <c r="DR988" s="5"/>
      <c r="DS988" s="5"/>
      <c r="DT988" s="5"/>
      <c r="DU988" s="5"/>
    </row>
    <row r="989">
      <c r="A989" s="5"/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5"/>
      <c r="AI989" s="5"/>
      <c r="AJ989" s="5"/>
      <c r="AK989" s="5"/>
      <c r="AL989" s="5"/>
      <c r="AM989" s="5"/>
      <c r="AN989" s="5"/>
      <c r="AO989" s="5"/>
      <c r="AP989" s="5"/>
      <c r="AQ989" s="5"/>
      <c r="AR989" s="5"/>
      <c r="AS989" s="5"/>
      <c r="AT989" s="5"/>
      <c r="AU989" s="5"/>
      <c r="AV989" s="5"/>
      <c r="AW989" s="5"/>
      <c r="AX989" s="5"/>
      <c r="AY989" s="5"/>
      <c r="AZ989" s="5"/>
      <c r="BA989" s="5"/>
      <c r="BB989" s="5"/>
      <c r="BC989" s="5"/>
      <c r="BD989" s="5"/>
      <c r="BE989" s="5"/>
      <c r="BF989" s="5"/>
      <c r="BG989" s="5"/>
      <c r="BH989" s="5"/>
      <c r="BI989" s="5"/>
      <c r="BJ989" s="5"/>
      <c r="BK989" s="5"/>
      <c r="BL989" s="5"/>
      <c r="BM989" s="5"/>
      <c r="BN989" s="5"/>
      <c r="BO989" s="5"/>
      <c r="BP989" s="5"/>
      <c r="BQ989" s="5"/>
      <c r="BR989" s="5"/>
      <c r="BS989" s="5"/>
      <c r="BT989" s="5"/>
      <c r="BU989" s="5"/>
      <c r="BV989" s="5"/>
      <c r="BW989" s="5"/>
      <c r="BX989" s="5"/>
      <c r="BY989" s="5"/>
      <c r="BZ989" s="5"/>
      <c r="CA989" s="5"/>
      <c r="CB989" s="5"/>
      <c r="CC989" s="5"/>
      <c r="CD989" s="5"/>
      <c r="CE989" s="5"/>
      <c r="CF989" s="5"/>
      <c r="CG989" s="5"/>
      <c r="CH989" s="5"/>
      <c r="CI989" s="5"/>
      <c r="CJ989" s="5"/>
      <c r="CK989" s="5"/>
      <c r="CL989" s="5"/>
      <c r="CM989" s="5"/>
      <c r="CN989" s="5"/>
      <c r="CO989" s="5"/>
      <c r="CP989" s="5"/>
      <c r="CQ989" s="5"/>
      <c r="CR989" s="5"/>
      <c r="CS989" s="5"/>
      <c r="CT989" s="5"/>
      <c r="CU989" s="5"/>
      <c r="CV989" s="5"/>
      <c r="CW989" s="5"/>
      <c r="CX989" s="5"/>
      <c r="CY989" s="5"/>
      <c r="CZ989" s="5"/>
      <c r="DA989" s="5"/>
      <c r="DB989" s="5"/>
      <c r="DC989" s="5"/>
      <c r="DD989" s="5"/>
      <c r="DE989" s="5"/>
      <c r="DF989" s="5"/>
      <c r="DG989" s="5"/>
      <c r="DH989" s="5"/>
      <c r="DI989" s="5"/>
      <c r="DJ989" s="5"/>
      <c r="DK989" s="5"/>
      <c r="DL989" s="5"/>
      <c r="DM989" s="5"/>
      <c r="DN989" s="5"/>
      <c r="DO989" s="5"/>
      <c r="DP989" s="5"/>
      <c r="DQ989" s="5"/>
      <c r="DR989" s="5"/>
      <c r="DS989" s="5"/>
      <c r="DT989" s="5"/>
      <c r="DU989" s="5"/>
    </row>
  </sheetData>
  <mergeCells count="38">
    <mergeCell ref="CY2:DH2"/>
    <mergeCell ref="CS3:CV3"/>
    <mergeCell ref="CY3:DB3"/>
    <mergeCell ref="DS3:DT3"/>
    <mergeCell ref="DM3:DP3"/>
    <mergeCell ref="M3:P3"/>
    <mergeCell ref="CE3:CH3"/>
    <mergeCell ref="AG3:AJ3"/>
    <mergeCell ref="AQ3:AT3"/>
    <mergeCell ref="BK3:BN3"/>
    <mergeCell ref="BA3:BD3"/>
    <mergeCell ref="BE3:BH3"/>
    <mergeCell ref="AU3:AX3"/>
    <mergeCell ref="AG2:AP2"/>
    <mergeCell ref="BA2:BJ2"/>
    <mergeCell ref="AQ2:AZ2"/>
    <mergeCell ref="DI2:DR2"/>
    <mergeCell ref="G3:J3"/>
    <mergeCell ref="C3:F3"/>
    <mergeCell ref="M2:V2"/>
    <mergeCell ref="C2:L2"/>
    <mergeCell ref="W2:AF2"/>
    <mergeCell ref="DS2:DT2"/>
    <mergeCell ref="BO3:BR3"/>
    <mergeCell ref="BY3:CB3"/>
    <mergeCell ref="BU3:BX3"/>
    <mergeCell ref="BU2:CD2"/>
    <mergeCell ref="BK2:BT2"/>
    <mergeCell ref="DI3:DL3"/>
    <mergeCell ref="DC3:DF3"/>
    <mergeCell ref="AK3:AN3"/>
    <mergeCell ref="AA3:AD3"/>
    <mergeCell ref="Q3:T3"/>
    <mergeCell ref="W3:Z3"/>
    <mergeCell ref="CI3:CL3"/>
    <mergeCell ref="CO3:CR3"/>
    <mergeCell ref="CE2:CN2"/>
    <mergeCell ref="CO2:CX2"/>
  </mergeCells>
  <drawing r:id="rId1"/>
</worksheet>
</file>